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https://justiceuk.sharepoint.com/sites/yjbBusinessIntelligenceandInsights/Statistics and Analysis/Annual Statistics/000 25 - YJ Stats 24-25/Ch 8 - Proven reoffending/"/>
    </mc:Choice>
  </mc:AlternateContent>
  <xr:revisionPtr revIDLastSave="308" documentId="8_{3C45BA7B-D79F-40F1-8248-E905429337F8}" xr6:coauthVersionLast="47" xr6:coauthVersionMax="47" xr10:uidLastSave="{8EEC2F3A-3CD5-4ED8-8B69-9D89E03F33CB}"/>
  <bookViews>
    <workbookView xWindow="-120" yWindow="-120" windowWidth="29040" windowHeight="15720" tabRatio="730" activeTab="7" xr2:uid="{00000000-000D-0000-FFFF-FFFF00000000}"/>
  </bookViews>
  <sheets>
    <sheet name="Cover" sheetId="1" r:id="rId1"/>
    <sheet name="Notes" sheetId="2" r:id="rId2"/>
    <sheet name="8.1a and 8.1b" sheetId="3" r:id="rId3"/>
    <sheet name="8.2a and 8.2b" sheetId="4" r:id="rId4"/>
    <sheet name="8.3a and 8.3b" sheetId="5" r:id="rId5"/>
    <sheet name="8.4a" sheetId="6" r:id="rId6"/>
    <sheet name="8.4b" sheetId="7" r:id="rId7"/>
    <sheet name="8.5a" sheetId="8" r:id="rId8"/>
    <sheet name="8.5b" sheetId="9" r:id="rId9"/>
    <sheet name="8.6a" sheetId="10" r:id="rId10"/>
    <sheet name="8.6b" sheetId="11" r:id="rId11"/>
    <sheet name="8.7a" sheetId="21" r:id="rId12"/>
    <sheet name="8.7b" sheetId="20" r:id="rId13"/>
    <sheet name="8.8" sheetId="19" r:id="rId14"/>
    <sheet name="8.9a" sheetId="16" r:id="rId15"/>
    <sheet name="8.9b" sheetId="17" r:id="rId16"/>
    <sheet name="8.10" sheetId="18" r:id="rId1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6" i="21" l="1"/>
  <c r="O9" i="21"/>
  <c r="N29" i="10"/>
  <c r="O29" i="10"/>
  <c r="N6" i="10"/>
  <c r="O9" i="10"/>
  <c r="M6" i="3"/>
  <c r="N6" i="3"/>
  <c r="M9" i="3"/>
  <c r="O6" i="8"/>
  <c r="P6" i="8"/>
  <c r="O48" i="8"/>
  <c r="P48" i="8"/>
  <c r="N33" i="6"/>
  <c r="O35" i="6"/>
  <c r="N17" i="6"/>
  <c r="N6" i="6"/>
  <c r="O8" i="6"/>
  <c r="N9" i="6"/>
  <c r="O7" i="5"/>
  <c r="N7" i="5"/>
  <c r="N5" i="5"/>
  <c r="O6" i="4"/>
  <c r="N6" i="4"/>
  <c r="N5" i="4"/>
  <c r="O20" i="16" l="1"/>
  <c r="O21" i="16"/>
  <c r="O22" i="16"/>
  <c r="O23" i="16"/>
  <c r="O24" i="16"/>
  <c r="O25" i="16"/>
  <c r="O26" i="16"/>
  <c r="O27" i="16"/>
  <c r="O28" i="16"/>
  <c r="O29" i="16"/>
  <c r="O30" i="16"/>
  <c r="N20" i="16"/>
  <c r="N21" i="16"/>
  <c r="N22" i="16"/>
  <c r="N23" i="16"/>
  <c r="N24" i="16"/>
  <c r="N25" i="16"/>
  <c r="N26" i="16"/>
  <c r="N27" i="16"/>
  <c r="N28" i="16"/>
  <c r="N29" i="16"/>
  <c r="N30" i="16"/>
  <c r="O19" i="16"/>
  <c r="N19" i="16"/>
  <c r="P56" i="8" l="1"/>
  <c r="O45" i="21"/>
  <c r="O44" i="21"/>
  <c r="N43" i="21"/>
  <c r="N37" i="21"/>
  <c r="O36" i="21"/>
  <c r="N28" i="21"/>
  <c r="O27" i="21"/>
  <c r="O21" i="21"/>
  <c r="O20" i="21"/>
  <c r="O19" i="21"/>
  <c r="N13" i="21"/>
  <c r="N12" i="21"/>
  <c r="O11" i="21"/>
  <c r="O7" i="21"/>
  <c r="N50" i="21"/>
  <c r="O49" i="21"/>
  <c r="N48" i="21"/>
  <c r="O47" i="21"/>
  <c r="N46" i="21"/>
  <c r="N42" i="21"/>
  <c r="O41" i="21"/>
  <c r="N40" i="21"/>
  <c r="O39" i="21"/>
  <c r="N38" i="21"/>
  <c r="O30" i="21"/>
  <c r="N30" i="21"/>
  <c r="O29" i="21"/>
  <c r="O26" i="21"/>
  <c r="N26" i="21"/>
  <c r="N25" i="21"/>
  <c r="O25" i="21"/>
  <c r="N24" i="21"/>
  <c r="O23" i="21"/>
  <c r="O22" i="21"/>
  <c r="N22" i="21"/>
  <c r="N18" i="21"/>
  <c r="O17" i="21"/>
  <c r="O16" i="21"/>
  <c r="O15" i="21"/>
  <c r="O14" i="21"/>
  <c r="N14" i="21"/>
  <c r="N10" i="21"/>
  <c r="N8" i="21"/>
  <c r="O6" i="21"/>
  <c r="O15" i="19"/>
  <c r="N15" i="19"/>
  <c r="O14" i="19"/>
  <c r="N14" i="19"/>
  <c r="O13" i="19"/>
  <c r="N13" i="19"/>
  <c r="N12" i="19"/>
  <c r="O11" i="19"/>
  <c r="N11" i="19"/>
  <c r="O20" i="19"/>
  <c r="O18" i="19"/>
  <c r="N17" i="19"/>
  <c r="O16" i="19"/>
  <c r="N16" i="19"/>
  <c r="N20" i="19"/>
  <c r="O19" i="19"/>
  <c r="N19" i="19"/>
  <c r="O10" i="19"/>
  <c r="N10" i="19"/>
  <c r="O9" i="19"/>
  <c r="N9" i="19"/>
  <c r="O8" i="19"/>
  <c r="N8" i="19"/>
  <c r="O7" i="19"/>
  <c r="N7" i="19"/>
  <c r="O6" i="19"/>
  <c r="N6" i="19"/>
  <c r="F30" i="17"/>
  <c r="E30" i="17"/>
  <c r="D30" i="17"/>
  <c r="C30" i="17"/>
  <c r="F29" i="17"/>
  <c r="E29" i="17"/>
  <c r="D29" i="17"/>
  <c r="C29" i="17"/>
  <c r="F28" i="17"/>
  <c r="E28" i="17"/>
  <c r="D28" i="17"/>
  <c r="C28" i="17"/>
  <c r="F27" i="17"/>
  <c r="E27" i="17"/>
  <c r="D27" i="17"/>
  <c r="C27" i="17"/>
  <c r="F26" i="17"/>
  <c r="E26" i="17"/>
  <c r="D26" i="17"/>
  <c r="C26" i="17"/>
  <c r="F25" i="17"/>
  <c r="E25" i="17"/>
  <c r="D25" i="17"/>
  <c r="C25" i="17"/>
  <c r="F24" i="17"/>
  <c r="E24" i="17"/>
  <c r="D24" i="17"/>
  <c r="C24" i="17"/>
  <c r="F23" i="17"/>
  <c r="E23" i="17"/>
  <c r="D23" i="17"/>
  <c r="C23" i="17"/>
  <c r="F22" i="17"/>
  <c r="E22" i="17"/>
  <c r="D22" i="17"/>
  <c r="C22" i="17"/>
  <c r="F21" i="17"/>
  <c r="E21" i="17"/>
  <c r="D21" i="17"/>
  <c r="C21" i="17"/>
  <c r="F20" i="17"/>
  <c r="E20" i="17"/>
  <c r="D20" i="17"/>
  <c r="C20" i="17"/>
  <c r="F19" i="17"/>
  <c r="E19" i="17"/>
  <c r="D19" i="17"/>
  <c r="C19" i="17"/>
  <c r="O18" i="16"/>
  <c r="O17" i="16"/>
  <c r="O16" i="16"/>
  <c r="O15" i="16"/>
  <c r="O14" i="16"/>
  <c r="O13" i="16"/>
  <c r="O12" i="16"/>
  <c r="O11" i="16"/>
  <c r="O10" i="16"/>
  <c r="O9" i="16"/>
  <c r="O8" i="16"/>
  <c r="O7" i="16"/>
  <c r="N18" i="16"/>
  <c r="N17" i="16"/>
  <c r="N16" i="16"/>
  <c r="N15" i="16"/>
  <c r="N14" i="16"/>
  <c r="N13" i="16"/>
  <c r="N12" i="16"/>
  <c r="N11" i="16"/>
  <c r="N10" i="16"/>
  <c r="N9" i="16"/>
  <c r="N8" i="16"/>
  <c r="N7" i="16"/>
  <c r="O6" i="16"/>
  <c r="N6" i="16"/>
  <c r="O13" i="21" l="1"/>
  <c r="N36" i="21"/>
  <c r="O37" i="21"/>
  <c r="N23" i="21"/>
  <c r="O10" i="21"/>
  <c r="O18" i="21"/>
  <c r="N45" i="21"/>
  <c r="N7" i="21"/>
  <c r="O43" i="21"/>
  <c r="N47" i="21"/>
  <c r="N29" i="21"/>
  <c r="N21" i="21"/>
  <c r="N39" i="21"/>
  <c r="N44" i="21"/>
  <c r="O48" i="21"/>
  <c r="O12" i="21"/>
  <c r="N15" i="21"/>
  <c r="N9" i="21"/>
  <c r="N17" i="21"/>
  <c r="O40" i="21"/>
  <c r="O28" i="21"/>
  <c r="O42" i="21"/>
  <c r="O50" i="21"/>
  <c r="N16" i="21"/>
  <c r="O8" i="21"/>
  <c r="N11" i="21"/>
  <c r="N19" i="21"/>
  <c r="O24" i="21"/>
  <c r="N27" i="21"/>
  <c r="O38" i="21"/>
  <c r="N41" i="21"/>
  <c r="O46" i="21"/>
  <c r="N49" i="21"/>
  <c r="N20" i="21"/>
  <c r="O17" i="19"/>
  <c r="N18" i="19"/>
  <c r="O35" i="10"/>
  <c r="O34" i="10"/>
  <c r="O33" i="10"/>
  <c r="O32" i="10"/>
  <c r="O30" i="10"/>
  <c r="O28" i="10"/>
  <c r="O27" i="10"/>
  <c r="O25" i="10"/>
  <c r="O24" i="10"/>
  <c r="O23" i="10"/>
  <c r="O22" i="10"/>
  <c r="O20" i="10"/>
  <c r="O19" i="10"/>
  <c r="O18" i="10"/>
  <c r="O17" i="10"/>
  <c r="O15" i="10"/>
  <c r="O14" i="10"/>
  <c r="O13" i="10"/>
  <c r="O12" i="10"/>
  <c r="O10" i="10"/>
  <c r="O8" i="10"/>
  <c r="N35" i="10"/>
  <c r="N34" i="10"/>
  <c r="N33" i="10"/>
  <c r="N32" i="10"/>
  <c r="N30" i="10"/>
  <c r="N28" i="10"/>
  <c r="N27" i="10"/>
  <c r="N25" i="10"/>
  <c r="N24" i="10"/>
  <c r="N23" i="10"/>
  <c r="N22" i="10"/>
  <c r="N20" i="10"/>
  <c r="N19" i="10"/>
  <c r="N18" i="10"/>
  <c r="N17" i="10"/>
  <c r="N15" i="10"/>
  <c r="N14" i="10"/>
  <c r="N13" i="10"/>
  <c r="N12" i="10"/>
  <c r="N10" i="10"/>
  <c r="N9" i="10"/>
  <c r="N8" i="10"/>
  <c r="O7" i="10"/>
  <c r="N7" i="10"/>
  <c r="P75" i="8"/>
  <c r="P74" i="8"/>
  <c r="P73" i="8"/>
  <c r="P72" i="8"/>
  <c r="P70" i="8"/>
  <c r="P69" i="8"/>
  <c r="P68" i="8"/>
  <c r="P67" i="8"/>
  <c r="P65" i="8"/>
  <c r="P64" i="8"/>
  <c r="P63" i="8"/>
  <c r="P62" i="8"/>
  <c r="P60" i="8"/>
  <c r="P59" i="8"/>
  <c r="P58" i="8"/>
  <c r="P57" i="8"/>
  <c r="P55" i="8"/>
  <c r="P54" i="8"/>
  <c r="P53" i="8"/>
  <c r="P52" i="8"/>
  <c r="P50" i="8"/>
  <c r="P49" i="8"/>
  <c r="P47" i="8"/>
  <c r="P45" i="8"/>
  <c r="P44" i="8"/>
  <c r="P43" i="8"/>
  <c r="P42" i="8"/>
  <c r="P40" i="8"/>
  <c r="P39" i="8"/>
  <c r="P38" i="8"/>
  <c r="P37" i="8"/>
  <c r="P35" i="8"/>
  <c r="P34" i="8"/>
  <c r="P33" i="8"/>
  <c r="P32" i="8"/>
  <c r="P30" i="8"/>
  <c r="P29" i="8"/>
  <c r="P28" i="8"/>
  <c r="P27" i="8"/>
  <c r="P25" i="8"/>
  <c r="P24" i="8"/>
  <c r="P23" i="8"/>
  <c r="P22" i="8"/>
  <c r="P20" i="8"/>
  <c r="P19" i="8"/>
  <c r="P18" i="8"/>
  <c r="P17" i="8"/>
  <c r="P15" i="8"/>
  <c r="P14" i="8"/>
  <c r="P13" i="8"/>
  <c r="P10" i="8"/>
  <c r="P9" i="8"/>
  <c r="P8" i="8"/>
  <c r="O75" i="8"/>
  <c r="O74" i="8"/>
  <c r="O73" i="8"/>
  <c r="O72" i="8"/>
  <c r="O65" i="8"/>
  <c r="O64" i="8"/>
  <c r="O63" i="8"/>
  <c r="O62" i="8"/>
  <c r="O60" i="8"/>
  <c r="O59" i="8"/>
  <c r="O58" i="8"/>
  <c r="O57" i="8"/>
  <c r="O55" i="8"/>
  <c r="O54" i="8"/>
  <c r="O53" i="8"/>
  <c r="O52" i="8"/>
  <c r="O50" i="8"/>
  <c r="O49" i="8"/>
  <c r="O47" i="8"/>
  <c r="O45" i="8"/>
  <c r="O44" i="8"/>
  <c r="O43" i="8"/>
  <c r="O42" i="8"/>
  <c r="O40" i="8"/>
  <c r="O39" i="8"/>
  <c r="O38" i="8"/>
  <c r="O37" i="8"/>
  <c r="O35" i="8"/>
  <c r="O34" i="8"/>
  <c r="O33" i="8"/>
  <c r="O32" i="8"/>
  <c r="O30" i="8"/>
  <c r="O29" i="8"/>
  <c r="O28" i="8"/>
  <c r="O27" i="8"/>
  <c r="O25" i="8"/>
  <c r="O24" i="8"/>
  <c r="O23" i="8"/>
  <c r="O22" i="8"/>
  <c r="O20" i="8"/>
  <c r="O19" i="8"/>
  <c r="O18" i="8"/>
  <c r="O17" i="8"/>
  <c r="O15" i="8"/>
  <c r="O14" i="8"/>
  <c r="O13" i="8"/>
  <c r="O10" i="8"/>
  <c r="O9" i="8"/>
  <c r="O8" i="8"/>
  <c r="P7" i="8"/>
  <c r="O7" i="8"/>
  <c r="O27" i="6"/>
  <c r="O30" i="6"/>
  <c r="O34" i="6"/>
  <c r="O33" i="6"/>
  <c r="O32" i="6"/>
  <c r="O28" i="6"/>
  <c r="O25" i="6"/>
  <c r="O24" i="6"/>
  <c r="O23" i="6"/>
  <c r="O22" i="6"/>
  <c r="O20" i="6"/>
  <c r="O19" i="6"/>
  <c r="O18" i="6"/>
  <c r="O17" i="6"/>
  <c r="O15" i="6"/>
  <c r="O14" i="6"/>
  <c r="O13" i="6"/>
  <c r="O12" i="6"/>
  <c r="O10" i="6"/>
  <c r="O9" i="6"/>
  <c r="N35" i="6"/>
  <c r="N34" i="6"/>
  <c r="N32" i="6"/>
  <c r="N30" i="6"/>
  <c r="N29" i="6"/>
  <c r="N28" i="6"/>
  <c r="N27" i="6"/>
  <c r="N25" i="6"/>
  <c r="N24" i="6"/>
  <c r="N23" i="6"/>
  <c r="N22" i="6"/>
  <c r="N20" i="6"/>
  <c r="N19" i="6"/>
  <c r="N18" i="6"/>
  <c r="N15" i="6"/>
  <c r="N14" i="6"/>
  <c r="N13" i="6"/>
  <c r="N12" i="6"/>
  <c r="N10" i="6"/>
  <c r="N8" i="6"/>
  <c r="N7" i="6"/>
  <c r="O7" i="6"/>
  <c r="O14" i="5"/>
  <c r="O13" i="5"/>
  <c r="O12" i="5"/>
  <c r="O11" i="5"/>
  <c r="O9" i="5"/>
  <c r="O8" i="5"/>
  <c r="N14" i="5"/>
  <c r="N13" i="5"/>
  <c r="N12" i="5"/>
  <c r="N11" i="5"/>
  <c r="N9" i="5"/>
  <c r="N8" i="5"/>
  <c r="O6" i="5"/>
  <c r="N6" i="5"/>
  <c r="O14" i="4"/>
  <c r="O13" i="4"/>
  <c r="O12" i="4"/>
  <c r="O11" i="4"/>
  <c r="O9" i="4"/>
  <c r="O8" i="4"/>
  <c r="O7" i="4"/>
  <c r="N14" i="4"/>
  <c r="N13" i="4"/>
  <c r="N12" i="4"/>
  <c r="N11" i="4"/>
  <c r="N9" i="4"/>
  <c r="N8" i="4"/>
  <c r="N7" i="4"/>
  <c r="N5" i="3"/>
  <c r="N7" i="3"/>
  <c r="N8" i="3"/>
  <c r="N9" i="3"/>
  <c r="N10" i="3"/>
  <c r="M5" i="3"/>
  <c r="M7" i="3"/>
  <c r="M8" i="3"/>
  <c r="M10" i="3"/>
  <c r="O29" i="6" l="1"/>
  <c r="O31" i="10" l="1"/>
  <c r="N31" i="10"/>
  <c r="O26" i="10"/>
  <c r="N26" i="10"/>
  <c r="O21" i="10"/>
  <c r="N21" i="10"/>
  <c r="O16" i="10"/>
  <c r="N16" i="10"/>
  <c r="O11" i="10"/>
  <c r="N11" i="10"/>
  <c r="O6" i="10"/>
  <c r="P71" i="8"/>
  <c r="O71" i="8"/>
  <c r="P66" i="8"/>
  <c r="P61" i="8"/>
  <c r="O61" i="8"/>
  <c r="O56" i="8"/>
  <c r="P51" i="8"/>
  <c r="O51" i="8"/>
  <c r="P46" i="8"/>
  <c r="O46" i="8"/>
  <c r="P41" i="8"/>
  <c r="O41" i="8"/>
  <c r="P36" i="8"/>
  <c r="O36" i="8"/>
  <c r="P31" i="8"/>
  <c r="O31" i="8"/>
  <c r="P26" i="8"/>
  <c r="O26" i="8"/>
  <c r="P21" i="8"/>
  <c r="O21" i="8"/>
  <c r="P16" i="8"/>
  <c r="O16" i="8"/>
  <c r="P11" i="8"/>
  <c r="O11" i="8"/>
  <c r="O31" i="6"/>
  <c r="N31" i="6"/>
  <c r="O26" i="6"/>
  <c r="N26" i="6"/>
  <c r="O21" i="6"/>
  <c r="N21" i="6"/>
  <c r="O16" i="6"/>
  <c r="N16" i="6"/>
  <c r="O11" i="6"/>
  <c r="N11" i="6"/>
  <c r="O6" i="6"/>
  <c r="O10" i="5"/>
  <c r="N10" i="5"/>
  <c r="O5" i="5"/>
  <c r="O10" i="4"/>
  <c r="N10" i="4"/>
  <c r="O5" i="4"/>
</calcChain>
</file>

<file path=xl/sharedStrings.xml><?xml version="1.0" encoding="utf-8"?>
<sst xmlns="http://schemas.openxmlformats.org/spreadsheetml/2006/main" count="2363" uniqueCount="208">
  <si>
    <t>Chapter 8: Proven reoffending by children in England and Wales</t>
  </si>
  <si>
    <t>Table number</t>
  </si>
  <si>
    <t>Title</t>
  </si>
  <si>
    <t>Tables 8.1a and 8.1b</t>
  </si>
  <si>
    <t>Tables 8.2a and 8.2b</t>
  </si>
  <si>
    <t>Tables 8.3a and 8.3b</t>
  </si>
  <si>
    <t>Table 8.4a</t>
  </si>
  <si>
    <t>Table 8.4b</t>
  </si>
  <si>
    <t>Table 8.5a</t>
  </si>
  <si>
    <t>Table 8.5b</t>
  </si>
  <si>
    <t>Table 8.6a</t>
  </si>
  <si>
    <t>Table 8.6b</t>
  </si>
  <si>
    <t>Table 8.7a</t>
  </si>
  <si>
    <t>Table 8.7b</t>
  </si>
  <si>
    <t>Table 8.9a</t>
  </si>
  <si>
    <t>Table 8.9b</t>
  </si>
  <si>
    <t>Table 8.10</t>
  </si>
  <si>
    <t>Source:</t>
  </si>
  <si>
    <t>Proven Reoffending Statistics</t>
  </si>
  <si>
    <t>Police National Computer, Ministry of Justice</t>
  </si>
  <si>
    <t>Notes</t>
  </si>
  <si>
    <t>Note Number</t>
  </si>
  <si>
    <t>Note text</t>
  </si>
  <si>
    <t>Data on children released from custody taken from a different source (PNOMIS) from October 2015 onwards.</t>
  </si>
  <si>
    <t>Someone who entered the cohort aged 17 who reoffended aged 18 will be included in the figures.</t>
  </si>
  <si>
    <r>
      <t xml:space="preserve">See </t>
    </r>
    <r>
      <rPr>
        <u/>
        <sz val="10"/>
        <color rgb="FF0000FF"/>
        <rFont val="Arial"/>
        <family val="2"/>
      </rPr>
      <t>Presentational changes to National Statistics on police recorded crime in England and Wales</t>
    </r>
    <r>
      <rPr>
        <sz val="10"/>
        <color rgb="FF000000"/>
        <rFont val="Arial"/>
        <family val="2"/>
      </rPr>
      <t>.</t>
    </r>
  </si>
  <si>
    <t>There was an update to Home Office offence codes which moved a number of offences from Miscellaneous Crimes Against Society to Fraud. Care should be taken when comparing these offence groups over time.</t>
  </si>
  <si>
    <t>Number of offenders in each disposal category do not sum to the total number of offenders. This is due to a difference in methodology to provide a realistic and relevant view of proven reoffending by disposal type. The first event within each disposal is taken as the start point. Therefore, some offenders will appear in more than one disposal category.</t>
  </si>
  <si>
    <t>Reprimands and warnings for youths were abolished under Legal Aid Sentencing and Punishment of Offenders Act 2012 with effect from 8 April 2013 and replaced with youth cautions.</t>
  </si>
  <si>
    <t>The youth rehabilitation order came into effect on the 30 November 2009 as part of the Criminal Justice and Immigration Act 2008. It is a generic community sentence for children or young person offenders which can combine up to 18 different requirements.</t>
  </si>
  <si>
    <t>Youth community sentences were replaced by the youth rehabilitation order.</t>
  </si>
  <si>
    <t>Time from the date on which young person enters the reoffending cohort to the date of reoffence.</t>
  </si>
  <si>
    <t>Number of children in each establishment do not sum to the total number of children discharged from custody. This is due to a difference in methodology to provide a realistic and relevant view of proven reoffending by establishment. The first event within each establishment is taken as the start point. Therefore, some children will appear in more than one establishment. Please see the definitions and measurement paper for more information.</t>
  </si>
  <si>
    <t>The figures provided for this category may not equal the sum of its component parts. This is because in some cases a child or young person may have been released from more than one establishment within the cohort period.</t>
  </si>
  <si>
    <t>"*" = Proportions and averages removed as they are based on less than 30 children in the cohort/reoffenders making data unreliable for interpretation</t>
  </si>
  <si>
    <t>".." = Not applicable / no further breakdown available</t>
  </si>
  <si>
    <t>The change for 'proportion of offenders who reoffend' is percentage point change.</t>
  </si>
  <si>
    <t>Annual aggregated, year ending March</t>
  </si>
  <si>
    <t>Proportion of children who reoffend (%)</t>
  </si>
  <si>
    <t>Average number of reoffences per reoffender</t>
  </si>
  <si>
    <t>Number of reoffences</t>
  </si>
  <si>
    <t>Number of reoffenders</t>
  </si>
  <si>
    <t>Number of children in cohort</t>
  </si>
  <si>
    <t>Average number of previous offences per offender</t>
  </si>
  <si>
    <t>Three monthly cohorts</t>
  </si>
  <si>
    <t>Sex</t>
  </si>
  <si>
    <t>Age group</t>
  </si>
  <si>
    <t>10 to 14</t>
  </si>
  <si>
    <t>This worksheet contains one table and refers to the proportions, rates and numbers of different ethnicities vertical down.</t>
  </si>
  <si>
    <t>Ethnicity</t>
  </si>
  <si>
    <t>White</t>
  </si>
  <si>
    <t>Asian</t>
  </si>
  <si>
    <t>Black</t>
  </si>
  <si>
    <t>Other</t>
  </si>
  <si>
    <t xml:space="preserve">Ethnic minority groups </t>
  </si>
  <si>
    <t>All children [note 4]</t>
  </si>
  <si>
    <t>This worksheet contains one table and refers to the proportions, rates and numbers of different age groups vertical down.</t>
  </si>
  <si>
    <t>*</t>
  </si>
  <si>
    <t>This worksheet contains one table and refers to the proportions, rates and numbers of different index offence groups vertical down.</t>
  </si>
  <si>
    <t>Index offence type</t>
  </si>
  <si>
    <t>Index offence group</t>
  </si>
  <si>
    <t>Victim based crime</t>
  </si>
  <si>
    <t>Violence against the person</t>
  </si>
  <si>
    <t>Sexual offences</t>
  </si>
  <si>
    <t>Robbery</t>
  </si>
  <si>
    <t>Theft</t>
  </si>
  <si>
    <t>Criminal damage and arson</t>
  </si>
  <si>
    <t>Other crimes against society</t>
  </si>
  <si>
    <t>Drugs</t>
  </si>
  <si>
    <t>Possession of weapons</t>
  </si>
  <si>
    <t>Public order</t>
  </si>
  <si>
    <t>Miscellaneous crimes against society [note 6]</t>
  </si>
  <si>
    <t>Fraud offences</t>
  </si>
  <si>
    <t>Fraud [note 6]</t>
  </si>
  <si>
    <t>Summary offences</t>
  </si>
  <si>
    <t>Summary non-motoring</t>
  </si>
  <si>
    <t>Summary motoring</t>
  </si>
  <si>
    <t>Other offences</t>
  </si>
  <si>
    <t>Total</t>
  </si>
  <si>
    <t>This worksheet contains one table and refers to the proportions, rates and numbers of previous offence bands vertical down.</t>
  </si>
  <si>
    <t>Number of previous offences</t>
  </si>
  <si>
    <t>No previous offences</t>
  </si>
  <si>
    <t>1 to 2 previous offences</t>
  </si>
  <si>
    <t>3 to 6 previous offences</t>
  </si>
  <si>
    <t>7 to 10 previous offences</t>
  </si>
  <si>
    <t>11 or more previous offences</t>
  </si>
  <si>
    <t>All children</t>
  </si>
  <si>
    <t>This worksheet contains one table and refers to the proportions, rates and numbers of index disposals vertical down.</t>
  </si>
  <si>
    <t>Index disposal</t>
  </si>
  <si>
    <r>
      <t>Caution</t>
    </r>
    <r>
      <rPr>
        <vertAlign val="superscript"/>
        <sz val="10"/>
        <color rgb="FF000000"/>
        <rFont val="Arial"/>
        <family val="2"/>
      </rPr>
      <t xml:space="preserve"> </t>
    </r>
    <r>
      <rPr>
        <sz val="10"/>
        <color rgb="FF000000"/>
        <rFont val="Arial"/>
        <family val="2"/>
      </rPr>
      <t>[note 8]</t>
    </r>
  </si>
  <si>
    <t>First tier penalty</t>
  </si>
  <si>
    <t>Youth discharge</t>
  </si>
  <si>
    <t>Youth fine</t>
  </si>
  <si>
    <t>Youth referral order</t>
  </si>
  <si>
    <t>Youth reparation order</t>
  </si>
  <si>
    <t>Youth rehabilitation order [note 9]</t>
  </si>
  <si>
    <t>Custody</t>
  </si>
  <si>
    <t>This worksheet contains one table and refers to the proportions, rates and numbers by custodial sentence length vertical down.</t>
  </si>
  <si>
    <t>Custodial Sentence Length</t>
  </si>
  <si>
    <t>This worksheet contains one table and refers to the proportions, rates and numbers by time to reoffence vertical down.</t>
  </si>
  <si>
    <t>Source: Proven Reoffending Statistics and Police National Computer</t>
  </si>
  <si>
    <t>Total reoffences</t>
  </si>
  <si>
    <t>Within month 1</t>
  </si>
  <si>
    <t>Within month 2</t>
  </si>
  <si>
    <t>Within month 3</t>
  </si>
  <si>
    <t>Within month 4</t>
  </si>
  <si>
    <t>Within month 5</t>
  </si>
  <si>
    <t>Within month 6</t>
  </si>
  <si>
    <t>Within month 7</t>
  </si>
  <si>
    <t>Within month 8</t>
  </si>
  <si>
    <t>Within month 9</t>
  </si>
  <si>
    <t>Within month 10</t>
  </si>
  <si>
    <t>Within month 11</t>
  </si>
  <si>
    <t>Within month 12</t>
  </si>
  <si>
    <t>Proportion</t>
  </si>
  <si>
    <t>Establishment type
[note 13]</t>
  </si>
  <si>
    <t>Establishment</t>
  </si>
  <si>
    <t>Measure [note 13]</t>
  </si>
  <si>
    <t>Young Offender Institution</t>
  </si>
  <si>
    <t>Ashfield</t>
  </si>
  <si>
    <t>..</t>
  </si>
  <si>
    <t>Cookham Wood</t>
  </si>
  <si>
    <t>Feltham</t>
  </si>
  <si>
    <t>Hindley</t>
  </si>
  <si>
    <t>Parc</t>
  </si>
  <si>
    <t>Warren Hill</t>
  </si>
  <si>
    <t>Werrington</t>
  </si>
  <si>
    <t>Wetherby</t>
  </si>
  <si>
    <t>Secure Children's Home</t>
  </si>
  <si>
    <t>Adel Beck</t>
  </si>
  <si>
    <t>Aycliffe Young People's Centre</t>
  </si>
  <si>
    <t>Barton Moss Secure Unit</t>
  </si>
  <si>
    <t>Clayfields House</t>
  </si>
  <si>
    <t>Hillside</t>
  </si>
  <si>
    <t>Lincolnshire Secure Unit</t>
  </si>
  <si>
    <t>Red Bank Community Home</t>
  </si>
  <si>
    <t>Swanwick Lodge</t>
  </si>
  <si>
    <t>Vinney Green</t>
  </si>
  <si>
    <t>Secure Training Centre</t>
  </si>
  <si>
    <t>Hassockfield</t>
  </si>
  <si>
    <t>Medway</t>
  </si>
  <si>
    <t>Oakhill</t>
  </si>
  <si>
    <t>Rainsbrook</t>
  </si>
  <si>
    <t>This worksheet contains one table and refers to notes throughout chapter 8 supplementery tables</t>
  </si>
  <si>
    <t>Proven reoffending data for children in England and Wales, years ending March 2014 to 2024 and Proven reoffending data for children in England and Wales, quarters for the year ending March 2024</t>
  </si>
  <si>
    <t>Proven reoffending data for children in England and Wales by sex, years ending March 2014 to 2024 and Proven reoffending data for children in England and Wales by sex, quarters for the year ending March 2024</t>
  </si>
  <si>
    <t>Proven reoffending data for children by age group, years ending March 2014 to 2024 and Proven reoffending data for children by age group, quarters for the year ending March 2024</t>
  </si>
  <si>
    <t>Proven reoffending data for children by ethnicity, years ending March 2014 to 2024</t>
  </si>
  <si>
    <t>Proven reoffending data for children by ethnicity, quarters for the year ending March 2024</t>
  </si>
  <si>
    <t>Proven reoffending data for children in England and Wales by index offence (based on new ONS crime classifications), years ending March 2014 to 2024</t>
  </si>
  <si>
    <t>Proven reoffending data for children in England and Wales by index offence (based on new ONS crime classifications), quarters in year ending March 2024</t>
  </si>
  <si>
    <t>Proven reoffending data for children in England and Wales by number of previous offences, years ending March 2014 to 2024</t>
  </si>
  <si>
    <t>Proven reoffending data for children in England and Wales by number of previous offences, quarters in the year ending March 2024</t>
  </si>
  <si>
    <t>Proven reoffending data for children in England and Wales by index disposal, years ending March 2014 to 2024</t>
  </si>
  <si>
    <t>Proven reoffending data for children in England and Wales by index disposal, quarters for the year ending March 2024</t>
  </si>
  <si>
    <t>Proven reoffending data for children in England and Wales by custodial sentence length, years ending March 2014 to 2024</t>
  </si>
  <si>
    <t>Proven reoffending data for children in England and Wales by time to reoffence, years ending March 2014 to 2024</t>
  </si>
  <si>
    <t>Proven reoffending data for children in England and Wales by time to reoffence, quarters for the year ending March 2024</t>
  </si>
  <si>
    <t>Proven reoffending data for children in England and Wales by individual secure establishment, based on first discharge from each prison or secure accommodation, years ending March 2014 to 2024</t>
  </si>
  <si>
    <t>% change year ending March 2014 to March 2024</t>
  </si>
  <si>
    <t>% change year ending March 2023 to March 2024</t>
  </si>
  <si>
    <t>Apr - Jun 2023</t>
  </si>
  <si>
    <t>Jul - Sep 2023</t>
  </si>
  <si>
    <t>Oct - Dec 2023</t>
  </si>
  <si>
    <t>Jan - Mar 2024</t>
  </si>
  <si>
    <t>2014</t>
  </si>
  <si>
    <t>2015</t>
  </si>
  <si>
    <t>2017</t>
  </si>
  <si>
    <t>2018</t>
  </si>
  <si>
    <t>2019</t>
  </si>
  <si>
    <t>2020</t>
  </si>
  <si>
    <t>2021</t>
  </si>
  <si>
    <t>2022</t>
  </si>
  <si>
    <t>2023</t>
  </si>
  <si>
    <t>2024</t>
  </si>
  <si>
    <t>Number or proportion</t>
  </si>
  <si>
    <t>Number</t>
  </si>
  <si>
    <t>Time to first reoffence</t>
  </si>
  <si>
    <t>Less than 12 months</t>
  </si>
  <si>
    <t>12 months or more</t>
  </si>
  <si>
    <t>Includes those where ethnicity was not known.</t>
  </si>
  <si>
    <t>2016 [note 2]</t>
  </si>
  <si>
    <t>Table 8.1b: Proven reoffending data for children in England and Wales, quarters for the year ending March 2024 [note 1]</t>
  </si>
  <si>
    <t>Table 8.2a: Proven reoffending data for children in England and Wales by sex, years ending March 2014 to 2024 [note 1]</t>
  </si>
  <si>
    <t>Table 8.2b: Proven reoffending data for children in England and Wales by sex, quarters for the year ending March 2024 [note 1]</t>
  </si>
  <si>
    <t>Table 8.3a: Proven reoffending data for children by age group, years ending March 2014 to 2024 [note 1]</t>
  </si>
  <si>
    <t>15 to 17 [note 1]</t>
  </si>
  <si>
    <t>Table 8.3b: Proven reoffending data for children by age group, quarters for the year ending March 2024 [note 1]</t>
  </si>
  <si>
    <t>Table 8.4a: Proven reoffending data for children by ethnicity, years ending March 2014 to 2024 [note 1][note 3]</t>
  </si>
  <si>
    <t>Table 8.4b: Proven reoffending data for children by ethnicity, quarters for the year ending March 2024 [note 1] [note 3]</t>
  </si>
  <si>
    <t>Table 8.5a: Proven reoffending data for children in England and Wales by index offence (based on new ONS crime classifications), years ending March 2014 to 2024 [note 1] [note 5]</t>
  </si>
  <si>
    <t>Table 8.5b: Proven reoffending data for children in England and Wales by index offence (based on new ONS crime classifications), quarters in year ending March 2024 [note 1] [note 5]</t>
  </si>
  <si>
    <t>Table 8.6a: Proven reoffending data for children in England and Wales by number of previous offences, years ending March 2014 to 2024 [note 1]</t>
  </si>
  <si>
    <t>Table 8.6b: Proven reoffending data for children in England and Wales by number of previous offences, quarters in the year ending March 2024 [note 1]</t>
  </si>
  <si>
    <t>Table 8.10: Proven reoffending data for children in England and Wales by individual secure establishment, based on first discharge from each prison or secure accommodation, years ending March 2014 to 2024 [note 1] [note 11] [note 13]</t>
  </si>
  <si>
    <t>Table 8.1a: Proven reoffending data for children in England and Wales, years ending March 2014 to 2024 [note 1]</t>
  </si>
  <si>
    <t>Ethnicity identified and recorded on the PNC by police officer according to the appearance of offenders not self-identified as those recorded in the census.</t>
  </si>
  <si>
    <t>Boys</t>
  </si>
  <si>
    <t>Girls</t>
  </si>
  <si>
    <t>The change for 'proportion of children who reoffend' is percentage point change.</t>
  </si>
  <si>
    <t>This worksheet contains two tables, seperated by blank cells. Some cells refer to notes that can be found on the notes worksheet.</t>
  </si>
  <si>
    <t>Table 8.8</t>
  </si>
  <si>
    <t>Some cells may refer to notes that can be found on the notes worksheet.</t>
  </si>
  <si>
    <t>Table 8.9b: Proven reoffending data for children in England and Wales by time to reoffence, quarters for the year ending March 2024 [note 1] [note 11]</t>
  </si>
  <si>
    <t>Table 8.9a: Proven reoffending data for children in England and Wales by time to reoffence, years ending March 2014 to 2024 [note 1] [note 11]</t>
  </si>
  <si>
    <t>Table 8.7a: Proven reoffending data for children in England and Wales by index disposal, years ending March 2014 to 2024 [note 1] [note 7]</t>
  </si>
  <si>
    <t>Table 8.7b: Proven reoffending data for children in England and Wales by index disposal, quarters for the year ending March 2024 [note 1] [note 7]</t>
  </si>
  <si>
    <t>Table 8.8: Proven reoffending data for children in England and Wales by custodial sentence length, years ending March 2014 to 2024 [note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</si>
</sst>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quot; &quot;#,##0&quot; &quot;;&quot;-&quot;#,##0&quot; &quot;;&quot; -&quot;#&quot; &quot;;&quot; &quot;@&quot; &quot;"/>
    <numFmt numFmtId="166" formatCode="0.0%"/>
    <numFmt numFmtId="167" formatCode="#,##0.0"/>
    <numFmt numFmtId="168" formatCode="&quot; &quot;#,##0.00&quot; &quot;;&quot;-&quot;#,##0.00&quot; &quot;;&quot; -&quot;#&quot; &quot;;&quot; &quot;@&quot; &quot;"/>
  </numFmts>
  <fonts count="27" x14ac:knownFonts="1">
    <font>
      <sz val="11"/>
      <color rgb="FF000000"/>
      <name val="Calibri"/>
      <family val="2"/>
    </font>
    <font>
      <sz val="11"/>
      <color rgb="FF000000"/>
      <name val="Calibri"/>
      <family val="2"/>
    </font>
    <font>
      <b/>
      <sz val="15"/>
      <color rgb="FF44546A"/>
      <name val="Calibri"/>
      <family val="2"/>
    </font>
    <font>
      <u/>
      <sz val="10"/>
      <color rgb="FF0000FF"/>
      <name val="Arial"/>
      <family val="2"/>
    </font>
    <font>
      <sz val="10"/>
      <color rgb="FF000000"/>
      <name val="Arial"/>
      <family val="2"/>
    </font>
    <font>
      <sz val="12"/>
      <color rgb="FF000000"/>
      <name val="Arial"/>
      <family val="2"/>
    </font>
    <font>
      <b/>
      <sz val="12"/>
      <color rgb="FF000000"/>
      <name val="Arial"/>
      <family val="2"/>
    </font>
    <font>
      <u/>
      <sz val="10"/>
      <color rgb="FF000000"/>
      <name val="Arial"/>
      <family val="2"/>
    </font>
    <font>
      <b/>
      <sz val="10"/>
      <color rgb="FF000000"/>
      <name val="Arial"/>
      <family val="2"/>
    </font>
    <font>
      <sz val="9"/>
      <color rgb="FF000000"/>
      <name val="Arial"/>
      <family val="2"/>
    </font>
    <font>
      <sz val="8"/>
      <color rgb="FF000000"/>
      <name val="Arial"/>
      <family val="2"/>
    </font>
    <font>
      <sz val="9"/>
      <color rgb="FF000000"/>
      <name val="Calibri"/>
      <family val="2"/>
    </font>
    <font>
      <sz val="11"/>
      <color rgb="FF000000"/>
      <name val="Arial"/>
      <family val="2"/>
    </font>
    <font>
      <vertAlign val="superscript"/>
      <sz val="10"/>
      <color rgb="FF000000"/>
      <name val="Arial"/>
      <family val="2"/>
    </font>
    <font>
      <i/>
      <sz val="10"/>
      <color rgb="FF000000"/>
      <name val="Arial"/>
      <family val="2"/>
    </font>
    <font>
      <b/>
      <sz val="9"/>
      <color rgb="FF000000"/>
      <name val="Arial"/>
      <family val="2"/>
    </font>
    <font>
      <b/>
      <sz val="8"/>
      <color rgb="FF000000"/>
      <name val="Arial"/>
      <family val="2"/>
    </font>
    <font>
      <i/>
      <sz val="9"/>
      <color rgb="FF000000"/>
      <name val="Arial"/>
      <family val="2"/>
    </font>
    <font>
      <u/>
      <sz val="9"/>
      <color rgb="FF000000"/>
      <name val="Arial"/>
      <family val="2"/>
    </font>
    <font>
      <sz val="10"/>
      <name val="Arial"/>
      <family val="2"/>
    </font>
    <font>
      <b/>
      <sz val="10"/>
      <name val="Arial"/>
      <family val="2"/>
    </font>
    <font>
      <b/>
      <sz val="12"/>
      <name val="Arial"/>
      <family val="2"/>
    </font>
    <font>
      <sz val="10"/>
      <color theme="1"/>
      <name val="Arial"/>
      <family val="2"/>
    </font>
    <font>
      <sz val="12"/>
      <color rgb="FF000000"/>
      <name val="Calibri"/>
      <family val="2"/>
    </font>
    <font>
      <u/>
      <sz val="10"/>
      <color theme="1"/>
      <name val="Arial"/>
      <family val="2"/>
    </font>
    <font>
      <u/>
      <sz val="10"/>
      <color theme="1"/>
      <name val="Calibri"/>
      <family val="2"/>
    </font>
    <font>
      <b/>
      <sz val="11"/>
      <color rgb="FF000000"/>
      <name val="Arial"/>
      <family val="2"/>
    </font>
  </fonts>
  <fills count="2">
    <fill>
      <patternFill patternType="none"/>
    </fill>
    <fill>
      <patternFill patternType="gray125"/>
    </fill>
  </fills>
  <borders count="7">
    <border>
      <left/>
      <right/>
      <top/>
      <bottom/>
      <diagonal/>
    </border>
    <border>
      <left/>
      <right/>
      <top/>
      <bottom style="thick">
        <color rgb="FF4472C4"/>
      </bottom>
      <diagonal/>
    </border>
    <border>
      <left/>
      <right/>
      <top style="thin">
        <color rgb="FF000000"/>
      </top>
      <bottom style="thin">
        <color rgb="FF000000"/>
      </bottom>
      <diagonal/>
    </border>
    <border>
      <left/>
      <right/>
      <top/>
      <bottom style="thin">
        <color rgb="FF000000"/>
      </bottom>
      <diagonal/>
    </border>
    <border>
      <left/>
      <right/>
      <top style="thin">
        <color rgb="FF000000"/>
      </top>
      <bottom/>
      <diagonal/>
    </border>
    <border>
      <left/>
      <right/>
      <top/>
      <bottom style="thin">
        <color auto="1"/>
      </bottom>
      <diagonal/>
    </border>
    <border>
      <left/>
      <right/>
      <top style="thin">
        <color auto="1"/>
      </top>
      <bottom/>
      <diagonal/>
    </border>
  </borders>
  <cellStyleXfs count="23">
    <xf numFmtId="0" fontId="0" fillId="0" borderId="0"/>
    <xf numFmtId="168" fontId="1" fillId="0" borderId="0" applyFont="0" applyFill="0" applyBorder="0" applyAlignment="0" applyProtection="0"/>
    <xf numFmtId="9" fontId="1" fillId="0" borderId="0" applyFont="0" applyFill="0" applyBorder="0" applyAlignment="0" applyProtection="0"/>
    <xf numFmtId="0" fontId="2" fillId="0" borderId="1" applyNumberFormat="0" applyFill="0" applyAlignment="0" applyProtection="0"/>
    <xf numFmtId="0" fontId="24" fillId="0" borderId="0" applyNumberFormat="0" applyFill="0" applyBorder="0" applyAlignment="0" applyProtection="0"/>
    <xf numFmtId="0" fontId="4" fillId="0" borderId="0" applyNumberFormat="0" applyBorder="0" applyProtection="0"/>
    <xf numFmtId="0" fontId="4" fillId="0" borderId="0" applyNumberFormat="0" applyBorder="0" applyProtection="0"/>
    <xf numFmtId="0" fontId="4" fillId="0" borderId="0" applyNumberFormat="0" applyBorder="0" applyProtection="0"/>
    <xf numFmtId="0" fontId="1" fillId="0" borderId="0" applyNumberFormat="0" applyBorder="0" applyProtection="0"/>
    <xf numFmtId="0" fontId="1" fillId="0" borderId="0" applyNumberFormat="0" applyBorder="0" applyProtection="0"/>
    <xf numFmtId="0" fontId="1" fillId="0" borderId="0" applyNumberFormat="0" applyFont="0" applyBorder="0" applyProtection="0"/>
    <xf numFmtId="0" fontId="1" fillId="0" borderId="0" applyNumberFormat="0" applyBorder="0" applyProtection="0"/>
    <xf numFmtId="0" fontId="1" fillId="0" borderId="0" applyNumberFormat="0" applyBorder="0" applyProtection="0"/>
    <xf numFmtId="0" fontId="5" fillId="0" borderId="0" applyNumberFormat="0" applyBorder="0" applyProtection="0"/>
    <xf numFmtId="0" fontId="1" fillId="0" borderId="0" applyNumberFormat="0" applyBorder="0" applyProtection="0"/>
    <xf numFmtId="0" fontId="4" fillId="0" borderId="0" applyNumberFormat="0" applyBorder="0" applyProtection="0"/>
    <xf numFmtId="0" fontId="4" fillId="0" borderId="0" applyNumberFormat="0" applyBorder="0" applyProtection="0"/>
    <xf numFmtId="0" fontId="4" fillId="0" borderId="0" applyNumberFormat="0" applyBorder="0" applyProtection="0"/>
    <xf numFmtId="0" fontId="1" fillId="0" borderId="0" applyNumberFormat="0" applyBorder="0" applyProtection="0"/>
    <xf numFmtId="0" fontId="1" fillId="0" borderId="0" applyNumberFormat="0" applyBorder="0" applyProtection="0"/>
    <xf numFmtId="0" fontId="4" fillId="0" borderId="0" applyNumberFormat="0" applyBorder="0" applyProtection="0"/>
    <xf numFmtId="0" fontId="25" fillId="0" borderId="0" applyNumberFormat="0" applyFill="0" applyBorder="0" applyAlignment="0" applyProtection="0"/>
    <xf numFmtId="0" fontId="21" fillId="0" borderId="0" applyProtection="0">
      <alignment horizontal="left" vertical="top"/>
    </xf>
  </cellStyleXfs>
  <cellXfs count="186">
    <xf numFmtId="0" fontId="0" fillId="0" borderId="0" xfId="0"/>
    <xf numFmtId="0" fontId="6" fillId="0" borderId="0" xfId="6" applyFont="1" applyProtection="1"/>
    <xf numFmtId="0" fontId="4" fillId="0" borderId="0" xfId="6" applyProtection="1"/>
    <xf numFmtId="0" fontId="6" fillId="0" borderId="0" xfId="6" applyFont="1" applyAlignment="1" applyProtection="1">
      <alignment horizontal="left" vertical="center"/>
    </xf>
    <xf numFmtId="0" fontId="4" fillId="0" borderId="0" xfId="6" applyAlignment="1" applyProtection="1">
      <alignment horizontal="center"/>
    </xf>
    <xf numFmtId="0" fontId="7" fillId="0" borderId="0" xfId="4" applyFont="1" applyFill="1" applyAlignment="1">
      <alignment vertical="center"/>
    </xf>
    <xf numFmtId="0" fontId="4" fillId="0" borderId="0" xfId="6" applyAlignment="1" applyProtection="1">
      <alignment vertical="center"/>
    </xf>
    <xf numFmtId="0" fontId="8" fillId="0" borderId="0" xfId="6" applyFont="1" applyProtection="1"/>
    <xf numFmtId="0" fontId="9" fillId="0" borderId="0" xfId="6" applyFont="1" applyProtection="1"/>
    <xf numFmtId="9" fontId="4" fillId="0" borderId="0" xfId="2" applyFont="1" applyFill="1"/>
    <xf numFmtId="0" fontId="6" fillId="0" borderId="0" xfId="3" applyFont="1" applyBorder="1"/>
    <xf numFmtId="0" fontId="5" fillId="0" borderId="0" xfId="0" applyFont="1"/>
    <xf numFmtId="0" fontId="6" fillId="0" borderId="0" xfId="0" applyFont="1"/>
    <xf numFmtId="0" fontId="4" fillId="0" borderId="0" xfId="0" applyFont="1" applyAlignment="1">
      <alignment horizontal="center" vertical="center"/>
    </xf>
    <xf numFmtId="0" fontId="4" fillId="0" borderId="0" xfId="0" applyFont="1" applyAlignment="1">
      <alignment vertical="center" wrapText="1"/>
    </xf>
    <xf numFmtId="0" fontId="4" fillId="0" borderId="0" xfId="20" applyAlignment="1" applyProtection="1">
      <alignment vertical="center" wrapText="1"/>
    </xf>
    <xf numFmtId="0" fontId="9" fillId="0" borderId="0" xfId="0" applyFont="1" applyAlignment="1">
      <alignment vertical="center" wrapText="1"/>
    </xf>
    <xf numFmtId="0" fontId="4" fillId="0" borderId="0" xfId="20" applyAlignment="1" applyProtection="1">
      <alignment vertical="center"/>
    </xf>
    <xf numFmtId="0" fontId="9" fillId="0" borderId="0" xfId="20" applyFont="1" applyAlignment="1" applyProtection="1">
      <alignment vertical="center"/>
    </xf>
    <xf numFmtId="0" fontId="4" fillId="0" borderId="0" xfId="17" applyAlignment="1" applyProtection="1">
      <alignment horizontal="left" vertical="center"/>
    </xf>
    <xf numFmtId="0" fontId="9" fillId="0" borderId="0" xfId="0" applyFont="1" applyAlignment="1">
      <alignment vertical="center"/>
    </xf>
    <xf numFmtId="0" fontId="9" fillId="0" borderId="0" xfId="20" applyFont="1" applyAlignment="1" applyProtection="1">
      <alignment vertical="center" wrapText="1"/>
    </xf>
    <xf numFmtId="0" fontId="4" fillId="0" borderId="0" xfId="6" applyAlignment="1" applyProtection="1">
      <alignment horizontal="left" vertical="center" wrapText="1"/>
    </xf>
    <xf numFmtId="0" fontId="4" fillId="0" borderId="0" xfId="0" applyFont="1"/>
    <xf numFmtId="0" fontId="4" fillId="0" borderId="0" xfId="0" applyFont="1" applyAlignment="1">
      <alignment wrapText="1"/>
    </xf>
    <xf numFmtId="0" fontId="10" fillId="0" borderId="0" xfId="11" applyFont="1" applyAlignment="1">
      <alignment vertical="center" wrapText="1"/>
    </xf>
    <xf numFmtId="0" fontId="10" fillId="0" borderId="0" xfId="5" applyFont="1" applyAlignment="1" applyProtection="1">
      <alignment vertical="center" wrapText="1"/>
    </xf>
    <xf numFmtId="0" fontId="10" fillId="0" borderId="0" xfId="19" applyFont="1" applyAlignment="1">
      <alignment vertical="center" wrapText="1"/>
    </xf>
    <xf numFmtId="0" fontId="10" fillId="0" borderId="0" xfId="8" applyFont="1" applyAlignment="1">
      <alignment vertical="center" wrapText="1"/>
    </xf>
    <xf numFmtId="0" fontId="4" fillId="0" borderId="0" xfId="10" applyFont="1" applyAlignment="1">
      <alignment vertical="center" wrapText="1"/>
    </xf>
    <xf numFmtId="0" fontId="10" fillId="0" borderId="0" xfId="8" applyFont="1" applyAlignment="1">
      <alignment vertical="center"/>
    </xf>
    <xf numFmtId="0" fontId="11" fillId="0" borderId="0" xfId="6" applyFont="1" applyProtection="1"/>
    <xf numFmtId="0" fontId="12" fillId="0" borderId="0" xfId="6" applyFont="1" applyProtection="1"/>
    <xf numFmtId="0" fontId="5" fillId="0" borderId="0" xfId="6" applyFont="1" applyProtection="1"/>
    <xf numFmtId="0" fontId="8" fillId="0" borderId="2" xfId="6" applyFont="1" applyBorder="1" applyAlignment="1" applyProtection="1">
      <alignment horizontal="right" vertical="center" wrapText="1"/>
    </xf>
    <xf numFmtId="0" fontId="10" fillId="0" borderId="0" xfId="6" applyFont="1" applyProtection="1"/>
    <xf numFmtId="164" fontId="8" fillId="0" borderId="0" xfId="6" applyNumberFormat="1" applyFont="1" applyAlignment="1" applyProtection="1">
      <alignment horizontal="right"/>
    </xf>
    <xf numFmtId="0" fontId="4" fillId="0" borderId="0" xfId="6" applyAlignment="1" applyProtection="1">
      <alignment wrapText="1"/>
    </xf>
    <xf numFmtId="2" fontId="4" fillId="0" borderId="0" xfId="6" applyNumberFormat="1" applyAlignment="1" applyProtection="1">
      <alignment horizontal="right"/>
    </xf>
    <xf numFmtId="9" fontId="4" fillId="0" borderId="0" xfId="2" applyFont="1" applyFill="1" applyAlignment="1">
      <alignment horizontal="right"/>
    </xf>
    <xf numFmtId="3" fontId="4" fillId="0" borderId="0" xfId="6" applyNumberFormat="1" applyAlignment="1" applyProtection="1">
      <alignment horizontal="right"/>
    </xf>
    <xf numFmtId="9" fontId="4" fillId="0" borderId="3" xfId="2" applyFont="1" applyFill="1" applyBorder="1" applyAlignment="1">
      <alignment horizontal="right"/>
    </xf>
    <xf numFmtId="0" fontId="4" fillId="0" borderId="0" xfId="17" applyAlignment="1" applyProtection="1">
      <alignment vertical="center"/>
    </xf>
    <xf numFmtId="164" fontId="4" fillId="0" borderId="0" xfId="17" applyNumberFormat="1" applyAlignment="1" applyProtection="1">
      <alignment vertical="center"/>
    </xf>
    <xf numFmtId="9" fontId="4" fillId="0" borderId="0" xfId="6" applyNumberFormat="1" applyProtection="1"/>
    <xf numFmtId="166" fontId="4" fillId="0" borderId="0" xfId="6" applyNumberFormat="1" applyProtection="1"/>
    <xf numFmtId="4" fontId="4" fillId="0" borderId="0" xfId="6" applyNumberFormat="1" applyProtection="1"/>
    <xf numFmtId="0" fontId="4" fillId="0" borderId="4" xfId="6" applyBorder="1" applyAlignment="1" applyProtection="1">
      <alignment horizontal="left" vertical="center" wrapText="1"/>
    </xf>
    <xf numFmtId="0" fontId="4" fillId="0" borderId="0" xfId="6" applyAlignment="1" applyProtection="1">
      <alignment horizontal="left"/>
    </xf>
    <xf numFmtId="0" fontId="4" fillId="0" borderId="0" xfId="6" applyAlignment="1" applyProtection="1">
      <alignment horizontal="left" wrapText="1"/>
    </xf>
    <xf numFmtId="4" fontId="4" fillId="0" borderId="0" xfId="6" applyNumberFormat="1" applyAlignment="1" applyProtection="1">
      <alignment horizontal="right"/>
    </xf>
    <xf numFmtId="0" fontId="4" fillId="0" borderId="3" xfId="6" applyBorder="1" applyAlignment="1" applyProtection="1">
      <alignment horizontal="left" vertical="center" wrapText="1"/>
    </xf>
    <xf numFmtId="0" fontId="4" fillId="0" borderId="3" xfId="6" applyBorder="1" applyAlignment="1" applyProtection="1">
      <alignment horizontal="left" wrapText="1"/>
    </xf>
    <xf numFmtId="3" fontId="4" fillId="0" borderId="3" xfId="6" applyNumberFormat="1" applyBorder="1" applyAlignment="1" applyProtection="1">
      <alignment horizontal="right"/>
    </xf>
    <xf numFmtId="164" fontId="8" fillId="0" borderId="0" xfId="6" applyNumberFormat="1" applyFont="1" applyProtection="1"/>
    <xf numFmtId="2" fontId="4" fillId="0" borderId="0" xfId="6" applyNumberFormat="1" applyProtection="1"/>
    <xf numFmtId="0" fontId="4" fillId="0" borderId="3" xfId="6" applyBorder="1" applyProtection="1"/>
    <xf numFmtId="9" fontId="4" fillId="0" borderId="0" xfId="2" applyFont="1"/>
    <xf numFmtId="0" fontId="4" fillId="0" borderId="0" xfId="16" applyProtection="1"/>
    <xf numFmtId="165" fontId="4" fillId="0" borderId="0" xfId="1" applyNumberFormat="1" applyFont="1" applyFill="1"/>
    <xf numFmtId="165" fontId="4" fillId="0" borderId="0" xfId="1" applyNumberFormat="1" applyFont="1" applyFill="1" applyAlignment="1">
      <alignment horizontal="right"/>
    </xf>
    <xf numFmtId="165" fontId="4" fillId="0" borderId="3" xfId="1" applyNumberFormat="1" applyFont="1" applyFill="1" applyBorder="1"/>
    <xf numFmtId="165" fontId="4" fillId="0" borderId="3" xfId="1" applyNumberFormat="1" applyFont="1" applyFill="1" applyBorder="1" applyAlignment="1">
      <alignment horizontal="right"/>
    </xf>
    <xf numFmtId="0" fontId="4" fillId="0" borderId="0" xfId="6" applyAlignment="1" applyProtection="1">
      <alignment horizontal="left" vertical="center"/>
    </xf>
    <xf numFmtId="0" fontId="4" fillId="0" borderId="3" xfId="6" applyBorder="1" applyAlignment="1" applyProtection="1">
      <alignment horizontal="left" vertical="center"/>
    </xf>
    <xf numFmtId="168" fontId="4" fillId="0" borderId="0" xfId="6" applyNumberFormat="1" applyProtection="1"/>
    <xf numFmtId="165" fontId="4" fillId="0" borderId="0" xfId="6" applyNumberFormat="1" applyProtection="1"/>
    <xf numFmtId="167" fontId="8" fillId="0" borderId="0" xfId="6" applyNumberFormat="1" applyFont="1" applyAlignment="1" applyProtection="1">
      <alignment horizontal="right"/>
    </xf>
    <xf numFmtId="1" fontId="4" fillId="0" borderId="0" xfId="6" applyNumberFormat="1" applyAlignment="1" applyProtection="1">
      <alignment horizontal="right"/>
    </xf>
    <xf numFmtId="0" fontId="4" fillId="0" borderId="0" xfId="6" applyAlignment="1" applyProtection="1">
      <alignment horizontal="right"/>
    </xf>
    <xf numFmtId="1" fontId="4" fillId="0" borderId="3" xfId="6" applyNumberFormat="1" applyBorder="1" applyAlignment="1" applyProtection="1">
      <alignment horizontal="right"/>
    </xf>
    <xf numFmtId="0" fontId="4" fillId="0" borderId="4" xfId="6" applyBorder="1" applyAlignment="1" applyProtection="1">
      <alignment horizontal="left"/>
    </xf>
    <xf numFmtId="164" fontId="8" fillId="0" borderId="4" xfId="6" applyNumberFormat="1" applyFont="1" applyBorder="1" applyAlignment="1" applyProtection="1">
      <alignment horizontal="right"/>
    </xf>
    <xf numFmtId="0" fontId="4" fillId="0" borderId="3" xfId="6" applyBorder="1" applyAlignment="1" applyProtection="1">
      <alignment horizontal="left"/>
    </xf>
    <xf numFmtId="164" fontId="4" fillId="0" borderId="0" xfId="6" applyNumberFormat="1" applyAlignment="1" applyProtection="1">
      <alignment horizontal="right"/>
    </xf>
    <xf numFmtId="164" fontId="4" fillId="0" borderId="0" xfId="6" applyNumberFormat="1" applyProtection="1"/>
    <xf numFmtId="165" fontId="4" fillId="0" borderId="0" xfId="1" applyNumberFormat="1" applyFont="1" applyAlignment="1">
      <alignment horizontal="right"/>
    </xf>
    <xf numFmtId="165" fontId="4" fillId="0" borderId="3" xfId="1" applyNumberFormat="1" applyFont="1" applyBorder="1" applyAlignment="1">
      <alignment horizontal="right"/>
    </xf>
    <xf numFmtId="164" fontId="8" fillId="0" borderId="0" xfId="0" applyNumberFormat="1" applyFont="1" applyAlignment="1">
      <alignment horizontal="right"/>
    </xf>
    <xf numFmtId="2" fontId="4" fillId="0" borderId="0" xfId="0" applyNumberFormat="1" applyFont="1" applyAlignment="1">
      <alignment horizontal="right"/>
    </xf>
    <xf numFmtId="3" fontId="4" fillId="0" borderId="0" xfId="0" applyNumberFormat="1" applyFont="1" applyAlignment="1">
      <alignment horizontal="right"/>
    </xf>
    <xf numFmtId="3" fontId="4" fillId="0" borderId="3" xfId="0" applyNumberFormat="1" applyFont="1" applyBorder="1" applyAlignment="1">
      <alignment horizontal="right"/>
    </xf>
    <xf numFmtId="0" fontId="4" fillId="0" borderId="0" xfId="0" applyFont="1" applyAlignment="1">
      <alignment horizontal="right"/>
    </xf>
    <xf numFmtId="3" fontId="14" fillId="0" borderId="0" xfId="0" applyNumberFormat="1" applyFont="1" applyAlignment="1">
      <alignment horizontal="right"/>
    </xf>
    <xf numFmtId="167" fontId="8" fillId="0" borderId="0" xfId="0" applyNumberFormat="1" applyFont="1" applyAlignment="1">
      <alignment horizontal="right"/>
    </xf>
    <xf numFmtId="4" fontId="4" fillId="0" borderId="0" xfId="0" applyNumberFormat="1" applyFont="1" applyAlignment="1">
      <alignment horizontal="right"/>
    </xf>
    <xf numFmtId="0" fontId="10" fillId="0" borderId="0" xfId="6" applyFont="1" applyAlignment="1" applyProtection="1">
      <alignment horizontal="center" vertical="center" wrapText="1"/>
    </xf>
    <xf numFmtId="0" fontId="6" fillId="0" borderId="0" xfId="6" applyFont="1" applyAlignment="1" applyProtection="1">
      <alignment horizontal="left"/>
    </xf>
    <xf numFmtId="0" fontId="8" fillId="0" borderId="0" xfId="6" applyFont="1" applyAlignment="1" applyProtection="1">
      <alignment horizontal="left"/>
    </xf>
    <xf numFmtId="0" fontId="15" fillId="0" borderId="0" xfId="6" applyFont="1" applyAlignment="1" applyProtection="1">
      <alignment vertical="center"/>
    </xf>
    <xf numFmtId="0" fontId="9" fillId="0" borderId="0" xfId="14" applyFont="1" applyAlignment="1" applyProtection="1">
      <alignment horizontal="right" wrapText="1"/>
    </xf>
    <xf numFmtId="0" fontId="9" fillId="0" borderId="0" xfId="6" applyFont="1" applyAlignment="1" applyProtection="1">
      <alignment horizontal="right" wrapText="1"/>
    </xf>
    <xf numFmtId="3" fontId="9" fillId="0" borderId="0" xfId="6" applyNumberFormat="1" applyFont="1" applyAlignment="1" applyProtection="1">
      <alignment horizontal="right" wrapText="1"/>
    </xf>
    <xf numFmtId="0" fontId="8" fillId="0" borderId="3" xfId="6" applyFont="1" applyBorder="1" applyAlignment="1" applyProtection="1">
      <alignment horizontal="left" vertical="center" wrapText="1"/>
    </xf>
    <xf numFmtId="0" fontId="8" fillId="0" borderId="3" xfId="6" applyFont="1" applyBorder="1" applyAlignment="1" applyProtection="1">
      <alignment horizontal="left" vertical="center"/>
    </xf>
    <xf numFmtId="0" fontId="8" fillId="0" borderId="0" xfId="6" applyFont="1" applyAlignment="1" applyProtection="1">
      <alignment vertical="center"/>
    </xf>
    <xf numFmtId="3" fontId="4" fillId="0" borderId="0" xfId="18" applyNumberFormat="1" applyFont="1" applyAlignment="1" applyProtection="1">
      <alignment horizontal="right"/>
    </xf>
    <xf numFmtId="164" fontId="8" fillId="0" borderId="0" xfId="18" applyNumberFormat="1" applyFont="1" applyAlignment="1" applyProtection="1">
      <alignment horizontal="right"/>
    </xf>
    <xf numFmtId="2" fontId="4" fillId="0" borderId="0" xfId="18" applyNumberFormat="1" applyFont="1" applyAlignment="1" applyProtection="1">
      <alignment horizontal="right"/>
    </xf>
    <xf numFmtId="0" fontId="4" fillId="0" borderId="4" xfId="6" applyBorder="1" applyProtection="1"/>
    <xf numFmtId="2" fontId="8" fillId="0" borderId="0" xfId="6" applyNumberFormat="1" applyFont="1" applyAlignment="1" applyProtection="1">
      <alignment horizontal="right"/>
    </xf>
    <xf numFmtId="0" fontId="8" fillId="0" borderId="0" xfId="6" applyFont="1" applyAlignment="1" applyProtection="1">
      <alignment horizontal="right"/>
    </xf>
    <xf numFmtId="0" fontId="4" fillId="0" borderId="3" xfId="6" applyBorder="1" applyAlignment="1" applyProtection="1">
      <alignment horizontal="right"/>
    </xf>
    <xf numFmtId="2" fontId="9" fillId="0" borderId="0" xfId="6" applyNumberFormat="1" applyFont="1" applyAlignment="1" applyProtection="1">
      <alignment horizontal="right"/>
    </xf>
    <xf numFmtId="164" fontId="15" fillId="0" borderId="0" xfId="6" applyNumberFormat="1" applyFont="1" applyAlignment="1" applyProtection="1">
      <alignment horizontal="right"/>
    </xf>
    <xf numFmtId="0" fontId="9" fillId="0" borderId="0" xfId="6" applyFont="1" applyAlignment="1" applyProtection="1">
      <alignment horizontal="right"/>
    </xf>
    <xf numFmtId="164" fontId="15" fillId="0" borderId="0" xfId="18" applyNumberFormat="1" applyFont="1" applyAlignment="1" applyProtection="1">
      <alignment horizontal="right" indent="1"/>
    </xf>
    <xf numFmtId="2" fontId="9" fillId="0" borderId="0" xfId="18" applyNumberFormat="1" applyFont="1" applyAlignment="1" applyProtection="1">
      <alignment horizontal="right" indent="1"/>
    </xf>
    <xf numFmtId="3" fontId="9" fillId="0" borderId="0" xfId="18" applyNumberFormat="1" applyFont="1" applyAlignment="1" applyProtection="1">
      <alignment horizontal="right" indent="1"/>
    </xf>
    <xf numFmtId="0" fontId="10" fillId="0" borderId="0" xfId="6" applyFont="1" applyAlignment="1" applyProtection="1">
      <alignment vertical="center"/>
    </xf>
    <xf numFmtId="0" fontId="9" fillId="0" borderId="0" xfId="6" applyFont="1" applyAlignment="1" applyProtection="1">
      <alignment vertical="center"/>
    </xf>
    <xf numFmtId="164" fontId="15" fillId="0" borderId="0" xfId="18" applyNumberFormat="1" applyFont="1" applyAlignment="1" applyProtection="1">
      <alignment horizontal="right" vertical="center"/>
    </xf>
    <xf numFmtId="2" fontId="9" fillId="0" borderId="0" xfId="18" applyNumberFormat="1" applyFont="1" applyAlignment="1" applyProtection="1">
      <alignment horizontal="right" vertical="center"/>
    </xf>
    <xf numFmtId="3" fontId="9" fillId="0" borderId="0" xfId="18" applyNumberFormat="1" applyFont="1" applyAlignment="1" applyProtection="1">
      <alignment horizontal="right" vertical="center"/>
    </xf>
    <xf numFmtId="0" fontId="17" fillId="0" borderId="0" xfId="6" applyFont="1" applyAlignment="1" applyProtection="1">
      <alignment vertical="center"/>
    </xf>
    <xf numFmtId="0" fontId="9" fillId="0" borderId="0" xfId="6" applyFont="1" applyAlignment="1" applyProtection="1">
      <alignment vertical="center" wrapText="1"/>
    </xf>
    <xf numFmtId="0" fontId="9" fillId="0" borderId="0" xfId="6" applyFont="1" applyAlignment="1" applyProtection="1">
      <alignment wrapText="1"/>
    </xf>
    <xf numFmtId="0" fontId="9" fillId="0" borderId="0" xfId="6" applyFont="1" applyAlignment="1" applyProtection="1">
      <alignment vertical="top" wrapText="1"/>
    </xf>
    <xf numFmtId="0" fontId="9" fillId="0" borderId="0" xfId="17" applyFont="1" applyAlignment="1" applyProtection="1">
      <alignment vertical="center"/>
    </xf>
    <xf numFmtId="0" fontId="9" fillId="0" borderId="0" xfId="6" applyFont="1" applyAlignment="1" applyProtection="1">
      <alignment vertical="top"/>
    </xf>
    <xf numFmtId="0" fontId="9" fillId="0" borderId="0" xfId="17" applyFont="1" applyProtection="1"/>
    <xf numFmtId="0" fontId="15" fillId="0" borderId="0" xfId="15" applyFont="1" applyAlignment="1" applyProtection="1">
      <alignment vertical="top"/>
    </xf>
    <xf numFmtId="0" fontId="18" fillId="0" borderId="0" xfId="4" applyFont="1" applyFill="1" applyAlignment="1"/>
    <xf numFmtId="0" fontId="18" fillId="0" borderId="0" xfId="4" applyFont="1" applyFill="1" applyAlignment="1">
      <alignment vertical="top"/>
    </xf>
    <xf numFmtId="9" fontId="4" fillId="0" borderId="0" xfId="2" applyFont="1" applyProtection="1"/>
    <xf numFmtId="0" fontId="8" fillId="0" borderId="3" xfId="6" applyFont="1" applyBorder="1" applyAlignment="1" applyProtection="1">
      <alignment horizontal="right" vertical="center" wrapText="1"/>
    </xf>
    <xf numFmtId="0" fontId="4" fillId="0" borderId="0" xfId="6" applyBorder="1" applyAlignment="1" applyProtection="1">
      <alignment wrapText="1"/>
    </xf>
    <xf numFmtId="4" fontId="4" fillId="0" borderId="0" xfId="6" applyNumberFormat="1" applyBorder="1" applyAlignment="1" applyProtection="1">
      <alignment horizontal="right"/>
    </xf>
    <xf numFmtId="4" fontId="4" fillId="0" borderId="0" xfId="6" applyNumberFormat="1" applyBorder="1" applyAlignment="1" applyProtection="1">
      <alignment horizontal="right" wrapText="1"/>
    </xf>
    <xf numFmtId="9" fontId="4" fillId="0" borderId="0" xfId="2" applyFont="1" applyFill="1" applyBorder="1" applyAlignment="1">
      <alignment horizontal="right"/>
    </xf>
    <xf numFmtId="164" fontId="8" fillId="0" borderId="0" xfId="6" applyNumberFormat="1" applyFont="1" applyBorder="1" applyAlignment="1" applyProtection="1">
      <alignment horizontal="right" wrapText="1"/>
    </xf>
    <xf numFmtId="164" fontId="8" fillId="0" borderId="0" xfId="2" applyNumberFormat="1" applyFont="1" applyFill="1" applyBorder="1" applyAlignment="1">
      <alignment horizontal="right" wrapText="1"/>
    </xf>
    <xf numFmtId="2" fontId="4" fillId="0" borderId="0" xfId="6" applyNumberFormat="1" applyBorder="1" applyAlignment="1" applyProtection="1">
      <alignment horizontal="right" wrapText="1"/>
    </xf>
    <xf numFmtId="9" fontId="4" fillId="0" borderId="0" xfId="2" applyFont="1" applyFill="1" applyBorder="1" applyAlignment="1">
      <alignment horizontal="right" wrapText="1"/>
    </xf>
    <xf numFmtId="3" fontId="4" fillId="0" borderId="0" xfId="6" applyNumberFormat="1" applyBorder="1" applyAlignment="1" applyProtection="1">
      <alignment horizontal="right" wrapText="1"/>
    </xf>
    <xf numFmtId="0" fontId="8" fillId="0" borderId="3" xfId="6" applyFont="1" applyBorder="1" applyAlignment="1" applyProtection="1">
      <alignment vertical="center"/>
    </xf>
    <xf numFmtId="0" fontId="4" fillId="0" borderId="0" xfId="6" applyBorder="1" applyAlignment="1" applyProtection="1">
      <alignment horizontal="left" vertical="center" wrapText="1"/>
    </xf>
    <xf numFmtId="0" fontId="4" fillId="0" borderId="0" xfId="6" applyBorder="1" applyAlignment="1" applyProtection="1">
      <alignment horizontal="left" wrapText="1"/>
    </xf>
    <xf numFmtId="3" fontId="4" fillId="0" borderId="0" xfId="6" applyNumberFormat="1" applyBorder="1" applyAlignment="1" applyProtection="1">
      <alignment horizontal="right"/>
    </xf>
    <xf numFmtId="0" fontId="4" fillId="0" borderId="0" xfId="6" applyBorder="1" applyProtection="1"/>
    <xf numFmtId="165" fontId="4" fillId="0" borderId="0" xfId="1" applyNumberFormat="1" applyFont="1" applyFill="1" applyBorder="1" applyAlignment="1">
      <alignment horizontal="right"/>
    </xf>
    <xf numFmtId="0" fontId="4" fillId="0" borderId="0" xfId="6" applyBorder="1" applyAlignment="1" applyProtection="1">
      <alignment horizontal="left" vertical="center"/>
    </xf>
    <xf numFmtId="0" fontId="8" fillId="0" borderId="3" xfId="0" applyFont="1" applyBorder="1" applyAlignment="1">
      <alignment horizontal="right" vertical="center" wrapText="1"/>
    </xf>
    <xf numFmtId="0" fontId="4" fillId="0" borderId="0" xfId="6" applyBorder="1" applyAlignment="1" applyProtection="1">
      <alignment horizontal="left"/>
    </xf>
    <xf numFmtId="0" fontId="8" fillId="0" borderId="3" xfId="6" applyFont="1" applyBorder="1" applyAlignment="1" applyProtection="1">
      <alignment vertical="center" wrapText="1"/>
    </xf>
    <xf numFmtId="0" fontId="9" fillId="0" borderId="0" xfId="6" applyFont="1" applyBorder="1" applyProtection="1"/>
    <xf numFmtId="0" fontId="9" fillId="0" borderId="0" xfId="6" applyFont="1" applyBorder="1" applyAlignment="1" applyProtection="1">
      <alignment horizontal="right" wrapText="1"/>
    </xf>
    <xf numFmtId="3" fontId="9" fillId="0" borderId="0" xfId="6" applyNumberFormat="1" applyFont="1" applyBorder="1" applyAlignment="1" applyProtection="1">
      <alignment horizontal="right" wrapText="1"/>
    </xf>
    <xf numFmtId="0" fontId="4" fillId="0" borderId="0" xfId="6" applyBorder="1" applyAlignment="1" applyProtection="1">
      <alignment horizontal="right"/>
    </xf>
    <xf numFmtId="0" fontId="21" fillId="0" borderId="0" xfId="6" applyFont="1" applyProtection="1"/>
    <xf numFmtId="166" fontId="4" fillId="0" borderId="0" xfId="2" applyNumberFormat="1" applyFont="1" applyProtection="1"/>
    <xf numFmtId="0" fontId="5" fillId="0" borderId="0" xfId="13" applyProtection="1"/>
    <xf numFmtId="164" fontId="5" fillId="0" borderId="0" xfId="6" applyNumberFormat="1" applyFont="1" applyProtection="1"/>
    <xf numFmtId="167" fontId="5" fillId="0" borderId="0" xfId="6" applyNumberFormat="1" applyFont="1" applyProtection="1"/>
    <xf numFmtId="0" fontId="23" fillId="0" borderId="0" xfId="6" applyFont="1" applyProtection="1"/>
    <xf numFmtId="9" fontId="5" fillId="0" borderId="0" xfId="2" applyFont="1" applyFill="1" applyAlignment="1">
      <alignment horizontal="right"/>
    </xf>
    <xf numFmtId="0" fontId="5" fillId="0" borderId="0" xfId="6" applyFont="1"/>
    <xf numFmtId="0" fontId="24" fillId="0" borderId="0" xfId="4" applyFill="1" applyAlignment="1">
      <alignment vertical="center"/>
    </xf>
    <xf numFmtId="0" fontId="6" fillId="0" borderId="0" xfId="6" applyFont="1" applyAlignment="1" applyProtection="1">
      <alignment vertical="center"/>
    </xf>
    <xf numFmtId="0" fontId="5" fillId="0" borderId="0" xfId="6" applyFont="1" applyAlignment="1" applyProtection="1">
      <alignment vertical="center"/>
    </xf>
    <xf numFmtId="0" fontId="8" fillId="0" borderId="2" xfId="6" applyFont="1" applyBorder="1" applyAlignment="1" applyProtection="1">
      <alignment vertical="center"/>
    </xf>
    <xf numFmtId="3" fontId="20" fillId="0" borderId="2" xfId="0" applyNumberFormat="1" applyFont="1" applyBorder="1" applyAlignment="1">
      <alignment horizontal="right" vertical="center"/>
    </xf>
    <xf numFmtId="0" fontId="4" fillId="0" borderId="4" xfId="6" applyBorder="1" applyAlignment="1" applyProtection="1">
      <alignment vertical="center"/>
    </xf>
    <xf numFmtId="3" fontId="19" fillId="0" borderId="4" xfId="0" applyNumberFormat="1" applyFont="1" applyBorder="1" applyAlignment="1">
      <alignment horizontal="right" vertical="center"/>
    </xf>
    <xf numFmtId="3" fontId="19" fillId="0" borderId="0" xfId="0" applyNumberFormat="1" applyFont="1" applyAlignment="1">
      <alignment horizontal="right" vertical="center"/>
    </xf>
    <xf numFmtId="0" fontId="4" fillId="0" borderId="5" xfId="6" applyBorder="1" applyAlignment="1" applyProtection="1">
      <alignment vertical="center"/>
    </xf>
    <xf numFmtId="3" fontId="19" fillId="0" borderId="5" xfId="0" applyNumberFormat="1" applyFont="1" applyBorder="1" applyAlignment="1">
      <alignment horizontal="right" vertical="center"/>
    </xf>
    <xf numFmtId="0" fontId="4" fillId="0" borderId="6" xfId="6" applyBorder="1" applyAlignment="1" applyProtection="1">
      <alignment vertical="center"/>
    </xf>
    <xf numFmtId="166" fontId="19" fillId="0" borderId="6" xfId="2" applyNumberFormat="1" applyFont="1" applyFill="1" applyBorder="1" applyAlignment="1">
      <alignment vertical="center"/>
    </xf>
    <xf numFmtId="166" fontId="19" fillId="0" borderId="0" xfId="2" applyNumberFormat="1" applyFont="1" applyFill="1" applyAlignment="1">
      <alignment vertical="center"/>
    </xf>
    <xf numFmtId="166" fontId="19" fillId="0" borderId="5" xfId="2" applyNumberFormat="1" applyFont="1" applyFill="1" applyBorder="1" applyAlignment="1">
      <alignment vertical="center"/>
    </xf>
    <xf numFmtId="3" fontId="8" fillId="0" borderId="2" xfId="6" applyNumberFormat="1" applyFont="1" applyBorder="1" applyAlignment="1" applyProtection="1">
      <alignment vertical="center"/>
    </xf>
    <xf numFmtId="9" fontId="8" fillId="0" borderId="2" xfId="2" applyFont="1" applyFill="1" applyBorder="1" applyAlignment="1">
      <alignment vertical="center"/>
    </xf>
    <xf numFmtId="3" fontId="4" fillId="0" borderId="4" xfId="6" applyNumberFormat="1" applyBorder="1" applyAlignment="1" applyProtection="1">
      <alignment vertical="center"/>
    </xf>
    <xf numFmtId="9" fontId="4" fillId="0" borderId="4" xfId="2" applyFont="1" applyFill="1" applyBorder="1" applyAlignment="1">
      <alignment vertical="center"/>
    </xf>
    <xf numFmtId="3" fontId="4" fillId="0" borderId="0" xfId="6" applyNumberFormat="1" applyAlignment="1" applyProtection="1">
      <alignment vertical="center"/>
    </xf>
    <xf numFmtId="9" fontId="4" fillId="0" borderId="0" xfId="2" applyFont="1" applyFill="1" applyAlignment="1">
      <alignment vertical="center"/>
    </xf>
    <xf numFmtId="3" fontId="4" fillId="0" borderId="5" xfId="6" applyNumberFormat="1" applyBorder="1" applyAlignment="1" applyProtection="1">
      <alignment vertical="center"/>
    </xf>
    <xf numFmtId="9" fontId="4" fillId="0" borderId="0" xfId="2" applyFont="1" applyFill="1" applyBorder="1" applyAlignment="1">
      <alignment vertical="center"/>
    </xf>
    <xf numFmtId="9" fontId="22" fillId="0" borderId="6" xfId="6" applyNumberFormat="1" applyFont="1" applyBorder="1" applyAlignment="1" applyProtection="1">
      <alignment vertical="center"/>
    </xf>
    <xf numFmtId="9" fontId="22" fillId="0" borderId="0" xfId="6" applyNumberFormat="1" applyFont="1" applyBorder="1" applyAlignment="1" applyProtection="1">
      <alignment vertical="center"/>
    </xf>
    <xf numFmtId="0" fontId="4" fillId="0" borderId="0" xfId="6" applyBorder="1" applyAlignment="1" applyProtection="1">
      <alignment vertical="center"/>
    </xf>
    <xf numFmtId="166" fontId="19" fillId="0" borderId="0" xfId="2" applyNumberFormat="1" applyFont="1" applyFill="1" applyBorder="1" applyAlignment="1">
      <alignment vertical="center"/>
    </xf>
    <xf numFmtId="0" fontId="16" fillId="0" borderId="0" xfId="6" applyFont="1" applyAlignment="1" applyProtection="1">
      <alignment vertical="center"/>
    </xf>
    <xf numFmtId="0" fontId="5" fillId="0" borderId="0" xfId="6" applyFont="1" applyBorder="1" applyProtection="1"/>
    <xf numFmtId="0" fontId="26" fillId="0" borderId="0" xfId="6" applyFont="1" applyProtection="1"/>
  </cellXfs>
  <cellStyles count="23">
    <cellStyle name="Comma" xfId="1" builtinId="3" customBuiltin="1"/>
    <cellStyle name="Followed Hyperlink" xfId="21" builtinId="9" customBuiltin="1"/>
    <cellStyle name="Heading 1" xfId="3" builtinId="16" customBuiltin="1"/>
    <cellStyle name="Heading Annual Stats" xfId="22" xr:uid="{3251DBC3-8E09-4DF2-8F03-F12120EB1B44}"/>
    <cellStyle name="Hyperlink" xfId="4" xr:uid="{00000000-0005-0000-0000-000002000000}"/>
    <cellStyle name="Normal" xfId="0" builtinId="0" customBuiltin="1"/>
    <cellStyle name="Normal 14" xfId="5" xr:uid="{00000000-0005-0000-0000-000004000000}"/>
    <cellStyle name="Normal 2" xfId="6" xr:uid="{00000000-0005-0000-0000-000005000000}"/>
    <cellStyle name="Normal 2 2" xfId="7" xr:uid="{00000000-0005-0000-0000-000006000000}"/>
    <cellStyle name="Normal 2 2 12" xfId="8" xr:uid="{00000000-0005-0000-0000-000007000000}"/>
    <cellStyle name="Normal 2 2 2 2" xfId="9" xr:uid="{00000000-0005-0000-0000-000008000000}"/>
    <cellStyle name="Normal 2 2 3 2" xfId="10" xr:uid="{00000000-0005-0000-0000-000009000000}"/>
    <cellStyle name="Normal 2_FTE tables 3" xfId="11" xr:uid="{00000000-0005-0000-0000-00000A000000}"/>
    <cellStyle name="Normal 3" xfId="12" xr:uid="{00000000-0005-0000-0000-00000B000000}"/>
    <cellStyle name="Normal_Ch11 - Comparisons to the adult system 2011-12 2 2" xfId="13" xr:uid="{00000000-0005-0000-0000-00000C000000}"/>
    <cellStyle name="Normal_Compendia tables 2007 data 07.09.10" xfId="14" xr:uid="{00000000-0005-0000-0000-00000D000000}"/>
    <cellStyle name="Normal_draft table v3" xfId="15" xr:uid="{00000000-0005-0000-0000-00000E000000}"/>
    <cellStyle name="Normal_draft table v3 3" xfId="16" xr:uid="{00000000-0005-0000-0000-00000F000000}"/>
    <cellStyle name="Normal_draft table v3_Tables 1 to 7 &amp; 18 to 21 - Templates" xfId="17" xr:uid="{00000000-0005-0000-0000-000010000000}"/>
    <cellStyle name="Normal_Individual prisons" xfId="18" xr:uid="{00000000-0005-0000-0000-000011000000}"/>
    <cellStyle name="Normal_offending-histories-tables-1211(1)" xfId="19" xr:uid="{00000000-0005-0000-0000-000012000000}"/>
    <cellStyle name="Normal_Quarterly FTE tables combined" xfId="20" xr:uid="{00000000-0005-0000-0000-000013000000}"/>
    <cellStyle name="Per cent" xfId="2" builtinId="5" customBuiltin="1"/>
  </cellStyles>
  <dxfs count="268">
    <dxf>
      <alignment horizontal="right" vertical="bottom" textRotation="0" wrapText="0" indent="0" justifyLastLine="0" shrinkToFit="0" readingOrder="0"/>
      <protection locked="1" hidden="0"/>
    </dxf>
    <dxf>
      <alignment horizontal="right" vertical="bottom" textRotation="0" wrapText="0" indent="0" justifyLastLine="0" shrinkToFit="0" readingOrder="0"/>
      <protection locked="1" hidden="0"/>
    </dxf>
    <dxf>
      <alignment horizontal="right" vertical="bottom" textRotation="0" wrapText="0" indent="0" justifyLastLine="0" shrinkToFit="0" readingOrder="0"/>
      <protection locked="1" hidden="0"/>
    </dxf>
    <dxf>
      <alignment horizontal="right" vertical="bottom" textRotation="0" wrapText="0" indent="0" justifyLastLine="0" shrinkToFit="0" readingOrder="0"/>
      <protection locked="1" hidden="0"/>
    </dxf>
    <dxf>
      <alignment horizontal="right" vertical="bottom" textRotation="0" wrapText="0" indent="0" justifyLastLine="0" shrinkToFit="0" readingOrder="0"/>
      <protection locked="1" hidden="0"/>
    </dxf>
    <dxf>
      <alignment horizontal="right" vertical="bottom" textRotation="0" wrapText="0" indent="0" justifyLastLine="0" shrinkToFit="0" readingOrder="0"/>
      <protection locked="1" hidden="0"/>
    </dxf>
    <dxf>
      <alignment horizontal="right" vertical="bottom" textRotation="0" wrapText="0" indent="0" justifyLastLine="0" shrinkToFit="0" readingOrder="0"/>
      <protection locked="1" hidden="0"/>
    </dxf>
    <dxf>
      <alignment horizontal="right" vertical="bottom" textRotation="0" wrapText="0" indent="0" justifyLastLine="0" shrinkToFit="0" readingOrder="0"/>
      <protection locked="1" hidden="0"/>
    </dxf>
    <dxf>
      <alignment horizontal="right" vertical="bottom" textRotation="0" wrapText="0" indent="0" justifyLastLine="0" shrinkToFit="0" readingOrder="0"/>
      <protection locked="1" hidden="0"/>
    </dxf>
    <dxf>
      <alignment horizontal="right" vertical="bottom" textRotation="0" wrapText="0" indent="0" justifyLastLine="0" shrinkToFit="0" readingOrder="0"/>
      <protection locked="1" hidden="0"/>
    </dxf>
    <dxf>
      <alignment horizontal="right" vertical="bottom" textRotation="0" wrapText="0" indent="0" justifyLastLine="0" shrinkToFit="0" readingOrder="0"/>
      <protection locked="1" hidden="0"/>
    </dxf>
    <dxf>
      <protection locked="1" hidden="0"/>
    </dxf>
    <dxf>
      <protection locked="1" hidden="0"/>
    </dxf>
    <dxf>
      <protection locked="1" hidden="0"/>
    </dxf>
    <dxf>
      <border outline="0">
        <top style="thin">
          <color rgb="FF000000"/>
        </top>
        <bottom style="thin">
          <color rgb="FF000000"/>
        </bottom>
      </border>
    </dxf>
    <dxf>
      <alignment horizontal="right" vertical="bottom" textRotation="0" wrapText="0" indent="0" justifyLastLine="0" shrinkToFit="0" readingOrder="0"/>
      <protection locked="1" hidden="0"/>
    </dxf>
    <dxf>
      <font>
        <b/>
        <i val="0"/>
        <strike val="0"/>
        <condense val="0"/>
        <extend val="0"/>
        <outline val="0"/>
        <shadow val="0"/>
        <u val="none"/>
        <vertAlign val="baseline"/>
        <sz val="10"/>
        <color rgb="FF000000"/>
        <name val="Arial"/>
        <family val="2"/>
        <scheme val="none"/>
      </font>
      <alignment horizontal="right" vertical="center" textRotation="0" wrapText="1"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166" formatCode="0.0%"/>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66" formatCode="0.0%"/>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66" formatCode="0.0%"/>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66" formatCode="0.0%"/>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10"/>
        <color rgb="FF000000"/>
        <name val="Arial"/>
        <family val="2"/>
        <scheme val="none"/>
      </font>
      <numFmt numFmtId="166" formatCode="0.0%"/>
      <fill>
        <patternFill patternType="none">
          <fgColor indexed="64"/>
          <bgColor indexed="65"/>
        </patternFill>
      </fill>
      <alignment vertical="center" textRotation="0" indent="0" justifyLastLine="0" shrinkToFit="0" readingOrder="0"/>
      <protection locked="1" hidden="0"/>
    </dxf>
    <dxf>
      <alignment vertical="center" textRotation="0" indent="0" justifyLastLine="0" shrinkToFit="0" readingOrder="0"/>
      <protection locked="1" hidden="0"/>
    </dxf>
    <dxf>
      <border outline="0">
        <top style="thin">
          <color rgb="FF000000"/>
        </top>
      </border>
    </dxf>
    <dxf>
      <font>
        <b val="0"/>
        <i val="0"/>
        <strike val="0"/>
        <condense val="0"/>
        <extend val="0"/>
        <outline val="0"/>
        <shadow val="0"/>
        <u val="none"/>
        <vertAlign val="baseline"/>
        <sz val="10"/>
        <color rgb="FF000000"/>
        <name val="Arial"/>
        <family val="2"/>
        <scheme val="none"/>
      </font>
      <fill>
        <patternFill patternType="none">
          <fgColor indexed="64"/>
          <bgColor indexed="65"/>
        </patternFill>
      </fill>
      <alignment vertical="center" textRotation="0" indent="0" justifyLastLine="0" shrinkToFit="0" readingOrder="0"/>
    </dxf>
    <dxf>
      <border outline="0">
        <bottom style="thin">
          <color rgb="FF000000"/>
        </bottom>
      </border>
    </dxf>
    <dxf>
      <font>
        <b/>
        <i val="0"/>
        <strike val="0"/>
        <condense val="0"/>
        <extend val="0"/>
        <outline val="0"/>
        <shadow val="0"/>
        <u val="none"/>
        <vertAlign val="baseline"/>
        <sz val="10"/>
        <color rgb="FF000000"/>
        <name val="Arial"/>
        <family val="2"/>
        <scheme val="none"/>
      </font>
      <alignment horizontal="right" vertical="center" textRotation="0" wrapText="1" indent="0" justifyLastLine="0" shrinkToFit="0" readingOrder="0"/>
      <protection locked="1" hidden="0"/>
    </dxf>
    <dxf>
      <numFmt numFmtId="164" formatCode="0.0"/>
      <alignment vertical="center" textRotation="0" indent="0" justifyLastLine="0" shrinkToFit="0" readingOrder="0"/>
      <protection locked="1" hidden="0"/>
    </dxf>
    <dxf>
      <numFmt numFmtId="164" formatCode="0.0"/>
      <alignment vertical="center" textRotation="0" indent="0" justifyLastLine="0" shrinkToFit="0" readingOrder="0"/>
      <protection locked="1" hidden="0"/>
    </dxf>
    <dxf>
      <font>
        <b val="0"/>
        <i val="0"/>
        <strike val="0"/>
        <condense val="0"/>
        <extend val="0"/>
        <outline val="0"/>
        <shadow val="0"/>
        <u val="none"/>
        <vertAlign val="baseline"/>
        <sz val="10"/>
        <color rgb="FF000000"/>
        <name val="Arial"/>
        <family val="2"/>
        <scheme val="none"/>
      </font>
      <numFmt numFmtId="166" formatCode="0.0%"/>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10"/>
        <color rgb="FF000000"/>
        <name val="Arial"/>
        <family val="2"/>
        <scheme val="none"/>
      </font>
      <numFmt numFmtId="166" formatCode="0.0%"/>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10"/>
        <color rgb="FF000000"/>
        <name val="Arial"/>
        <family val="2"/>
        <scheme val="none"/>
      </font>
      <numFmt numFmtId="166" formatCode="0.0%"/>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10"/>
        <color rgb="FF000000"/>
        <name val="Arial"/>
        <family val="2"/>
        <scheme val="none"/>
      </font>
      <numFmt numFmtId="166" formatCode="0.0%"/>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10"/>
        <color rgb="FF000000"/>
        <name val="Arial"/>
        <family val="2"/>
        <scheme val="none"/>
      </font>
      <numFmt numFmtId="166" formatCode="0.0%"/>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10"/>
        <color rgb="FF000000"/>
        <name val="Arial"/>
        <family val="2"/>
        <scheme val="none"/>
      </font>
      <numFmt numFmtId="166" formatCode="0.0%"/>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10"/>
        <color rgb="FF000000"/>
        <name val="Arial"/>
        <family val="2"/>
        <scheme val="none"/>
      </font>
      <numFmt numFmtId="166" formatCode="0.0%"/>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10"/>
        <color rgb="FF000000"/>
        <name val="Arial"/>
        <family val="2"/>
        <scheme val="none"/>
      </font>
      <numFmt numFmtId="166" formatCode="0.0%"/>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10"/>
        <color rgb="FF000000"/>
        <name val="Arial"/>
        <family val="2"/>
        <scheme val="none"/>
      </font>
      <numFmt numFmtId="166" formatCode="0.0%"/>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10"/>
        <color rgb="FF000000"/>
        <name val="Arial"/>
        <family val="2"/>
        <scheme val="none"/>
      </font>
      <numFmt numFmtId="166" formatCode="0.0%"/>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10"/>
        <color rgb="FF000000"/>
        <name val="Arial"/>
        <family val="2"/>
        <scheme val="none"/>
      </font>
      <numFmt numFmtId="166" formatCode="0.0%"/>
      <fill>
        <patternFill patternType="none">
          <fgColor indexed="64"/>
          <bgColor indexed="65"/>
        </patternFill>
      </fill>
      <alignment vertical="center" textRotation="0" indent="0" justifyLastLine="0" shrinkToFit="0" readingOrder="0"/>
    </dxf>
    <dxf>
      <alignment vertical="center" textRotation="0" indent="0" justifyLastLine="0" shrinkToFit="0" readingOrder="0"/>
      <protection locked="1" hidden="0"/>
    </dxf>
    <dxf>
      <alignment vertical="center" textRotation="0" indent="0" justifyLastLine="0" shrinkToFit="0" readingOrder="0"/>
      <protection locked="1" hidden="0"/>
    </dxf>
    <dxf>
      <border outline="0">
        <top style="thin">
          <color rgb="FF000000"/>
        </top>
        <bottom style="thin">
          <color auto="1"/>
        </bottom>
      </border>
    </dxf>
    <dxf>
      <font>
        <b val="0"/>
        <i val="0"/>
        <strike val="0"/>
        <condense val="0"/>
        <extend val="0"/>
        <outline val="0"/>
        <shadow val="0"/>
        <u val="none"/>
        <vertAlign val="baseline"/>
        <sz val="10"/>
        <color rgb="FF000000"/>
        <name val="Arial"/>
        <family val="2"/>
        <scheme val="none"/>
      </font>
      <fill>
        <patternFill patternType="none">
          <fgColor indexed="64"/>
          <bgColor indexed="65"/>
        </patternFill>
      </fill>
      <alignment vertical="center" textRotation="0" indent="0" justifyLastLine="0" shrinkToFit="0" readingOrder="0"/>
    </dxf>
    <dxf>
      <border outline="0">
        <bottom style="thin">
          <color rgb="FF000000"/>
        </bottom>
      </border>
    </dxf>
    <dxf>
      <font>
        <b/>
        <i val="0"/>
        <strike val="0"/>
        <condense val="0"/>
        <extend val="0"/>
        <outline val="0"/>
        <shadow val="0"/>
        <u val="none"/>
        <vertAlign val="baseline"/>
        <sz val="10"/>
        <color rgb="FF000000"/>
        <name val="Arial"/>
        <family val="2"/>
        <scheme val="none"/>
      </font>
      <alignment horizontal="right" vertical="center" textRotation="0" wrapText="1" indent="0" justifyLastLine="0" shrinkToFit="0" readingOrder="0"/>
      <protection locked="1" hidden="0"/>
    </dxf>
    <dxf>
      <font>
        <b val="0"/>
        <i val="0"/>
        <strike val="0"/>
        <condense val="0"/>
        <extend val="0"/>
        <outline val="0"/>
        <shadow val="0"/>
        <u val="none"/>
        <vertAlign val="baseline"/>
        <sz val="10"/>
        <color rgb="FF000000"/>
        <name val="Arial"/>
        <family val="2"/>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fill>
        <patternFill patternType="none">
          <fgColor indexed="64"/>
          <bgColor indexed="65"/>
        </patternFill>
      </fill>
      <alignment horizontal="right" vertical="bottom" textRotation="0" wrapText="0" indent="0" justifyLastLine="0" shrinkToFit="0" readingOrder="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alignment horizontal="left" vertical="bottom" textRotation="0" wrapText="0" indent="0" justifyLastLine="0" shrinkToFit="0" readingOrder="0"/>
      <protection locked="1" hidden="0"/>
    </dxf>
    <dxf>
      <alignment horizontal="left" vertical="center" textRotation="0" wrapText="1" indent="0" justifyLastLine="0" shrinkToFit="0" readingOrder="0"/>
      <protection locked="1" hidden="0"/>
    </dxf>
    <dxf>
      <border outline="0">
        <top style="thin">
          <color rgb="FF000000"/>
        </top>
        <bottom style="thin">
          <color rgb="FF000000"/>
        </bottom>
      </border>
    </dxf>
    <dxf>
      <alignment horizontal="right" vertical="bottom" textRotation="0" wrapText="0" indent="0" justifyLastLine="0" shrinkToFit="0" readingOrder="0"/>
      <protection locked="1" hidden="0"/>
    </dxf>
    <dxf>
      <border outline="0">
        <bottom style="thin">
          <color rgb="FF000000"/>
        </bottom>
      </border>
    </dxf>
    <dxf>
      <font>
        <b/>
        <i val="0"/>
        <strike val="0"/>
        <condense val="0"/>
        <extend val="0"/>
        <outline val="0"/>
        <shadow val="0"/>
        <u val="none"/>
        <vertAlign val="baseline"/>
        <sz val="10"/>
        <color rgb="FF000000"/>
        <name val="Arial"/>
        <family val="2"/>
        <scheme val="none"/>
      </font>
      <alignment horizontal="right" vertical="center" textRotation="0" wrapText="1"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164" formatCode="0.0"/>
      <alignment horizontal="right" vertical="bottom" textRotation="0" wrapText="0" indent="0" justifyLastLine="0" shrinkToFit="0" readingOrder="0"/>
      <protection locked="1" hidden="0"/>
    </dxf>
    <dxf>
      <alignment horizontal="left" vertical="bottom" textRotation="0" wrapText="0" indent="0" justifyLastLine="0" shrinkToFit="0" readingOrder="0"/>
      <protection locked="1" hidden="0"/>
    </dxf>
    <dxf>
      <alignment horizontal="left" vertical="center" textRotation="0" wrapText="1" indent="0" justifyLastLine="0" shrinkToFit="0" readingOrder="0"/>
      <protection locked="1" hidden="0"/>
    </dxf>
    <dxf>
      <border outline="0">
        <top style="thin">
          <color rgb="FF000000"/>
        </top>
        <bottom style="thin">
          <color rgb="FF000000"/>
        </bottom>
      </border>
    </dxf>
    <dxf>
      <alignment horizontal="right" vertical="bottom" textRotation="0" wrapText="0" indent="0" justifyLastLine="0" shrinkToFit="0" readingOrder="0"/>
      <protection locked="1" hidden="0"/>
    </dxf>
    <dxf>
      <border outline="0">
        <bottom style="thin">
          <color rgb="FF000000"/>
        </bottom>
      </border>
    </dxf>
    <dxf>
      <font>
        <b/>
        <i val="0"/>
        <strike val="0"/>
        <condense val="0"/>
        <extend val="0"/>
        <outline val="0"/>
        <shadow val="0"/>
        <u val="none"/>
        <vertAlign val="baseline"/>
        <sz val="10"/>
        <color rgb="FF000000"/>
        <name val="Arial"/>
        <family val="2"/>
        <scheme val="none"/>
      </font>
      <alignment horizontal="right" vertical="center" textRotation="0" wrapText="1" indent="0" justifyLastLine="0" shrinkToFit="0" readingOrder="0"/>
      <protection locked="1" hidden="0"/>
    </dxf>
    <dxf>
      <font>
        <b val="0"/>
        <i val="0"/>
        <strike val="0"/>
        <condense val="0"/>
        <extend val="0"/>
        <outline val="0"/>
        <shadow val="0"/>
        <u val="none"/>
        <vertAlign val="baseline"/>
        <sz val="10"/>
        <color rgb="FF000000"/>
        <name val="Arial"/>
        <family val="2"/>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fill>
        <patternFill patternType="none">
          <fgColor indexed="64"/>
          <bgColor indexed="65"/>
        </patternFill>
      </fill>
      <alignment horizontal="right" vertical="bottom" textRotation="0" wrapText="0" indent="0" justifyLastLine="0" shrinkToFit="0" readingOrder="0"/>
    </dxf>
    <dxf>
      <numFmt numFmtId="164" formatCode="0.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alignment horizontal="left" vertical="bottom" textRotation="0" wrapText="0" indent="0" justifyLastLine="0" shrinkToFit="0" readingOrder="0"/>
      <protection locked="1" hidden="0"/>
    </dxf>
    <dxf>
      <alignment horizontal="left" vertical="center" textRotation="0" wrapText="1" indent="0" justifyLastLine="0" shrinkToFit="0" readingOrder="0"/>
      <protection locked="1" hidden="0"/>
    </dxf>
    <dxf>
      <border outline="0">
        <top style="thin">
          <color rgb="FF000000"/>
        </top>
        <bottom style="thin">
          <color rgb="FF000000"/>
        </bottom>
      </border>
    </dxf>
    <dxf>
      <alignment horizontal="right" vertical="bottom" textRotation="0" wrapText="0" indent="0" justifyLastLine="0" shrinkToFit="0" readingOrder="0"/>
      <protection locked="1" hidden="0"/>
    </dxf>
    <dxf>
      <border outline="0">
        <bottom style="thin">
          <color rgb="FF000000"/>
        </bottom>
      </border>
    </dxf>
    <dxf>
      <font>
        <b/>
        <i val="0"/>
        <strike val="0"/>
        <condense val="0"/>
        <extend val="0"/>
        <outline val="0"/>
        <shadow val="0"/>
        <u val="none"/>
        <vertAlign val="baseline"/>
        <sz val="10"/>
        <color rgb="FF000000"/>
        <name val="Arial"/>
        <family val="2"/>
        <scheme val="none"/>
      </font>
      <alignment horizontal="right" vertical="center" textRotation="0" wrapText="1"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alignment horizontal="left" vertical="bottom" textRotation="0" wrapText="1" indent="0" justifyLastLine="0" shrinkToFit="0" readingOrder="0"/>
      <protection locked="1" hidden="0"/>
    </dxf>
    <dxf>
      <alignment horizontal="left" vertical="center" textRotation="0" wrapText="1" indent="0" justifyLastLine="0" shrinkToFit="0" readingOrder="0"/>
      <protection locked="1" hidden="0"/>
    </dxf>
    <dxf>
      <border outline="0">
        <top style="thin">
          <color rgb="FF000000"/>
        </top>
        <bottom style="thin">
          <color rgb="FF000000"/>
        </bottom>
      </border>
    </dxf>
    <dxf>
      <alignment horizontal="right" vertical="bottom" textRotation="0" wrapText="0" indent="0" justifyLastLine="0" shrinkToFit="0" readingOrder="0"/>
      <protection locked="1" hidden="0"/>
    </dxf>
    <dxf>
      <border outline="0">
        <bottom style="thin">
          <color rgb="FF000000"/>
        </bottom>
      </border>
    </dxf>
    <dxf>
      <font>
        <b/>
        <i val="0"/>
        <strike val="0"/>
        <condense val="0"/>
        <extend val="0"/>
        <outline val="0"/>
        <shadow val="0"/>
        <u val="none"/>
        <vertAlign val="baseline"/>
        <sz val="10"/>
        <color rgb="FF000000"/>
        <name val="Arial"/>
        <family val="2"/>
        <scheme val="none"/>
      </font>
      <alignment horizontal="right" vertical="center" textRotation="0" wrapText="1" indent="0" justifyLastLine="0" shrinkToFit="0" readingOrder="0"/>
      <protection locked="1" hidden="0"/>
    </dxf>
    <dxf>
      <font>
        <b val="0"/>
        <i val="0"/>
        <strike val="0"/>
        <condense val="0"/>
        <extend val="0"/>
        <outline val="0"/>
        <shadow val="0"/>
        <u val="none"/>
        <vertAlign val="baseline"/>
        <sz val="10"/>
        <color rgb="FF000000"/>
        <name val="Arial"/>
        <family val="2"/>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fill>
        <patternFill patternType="none">
          <fgColor indexed="64"/>
          <bgColor indexed="65"/>
        </patternFill>
      </fill>
      <alignment horizontal="right" vertical="bottom" textRotation="0" wrapText="0" indent="0" justifyLastLine="0" shrinkToFit="0" readingOrder="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alignment horizontal="left" vertical="bottom" textRotation="0" wrapText="1" indent="0" justifyLastLine="0" shrinkToFit="0" readingOrder="0"/>
      <protection locked="1" hidden="0"/>
    </dxf>
    <dxf>
      <alignment horizontal="left" vertical="center" textRotation="0" wrapText="1" indent="0" justifyLastLine="0" shrinkToFit="0" readingOrder="0"/>
      <protection locked="1" hidden="0"/>
    </dxf>
    <dxf>
      <border outline="0">
        <top style="thin">
          <color rgb="FF000000"/>
        </top>
        <bottom style="thin">
          <color rgb="FF000000"/>
        </bottom>
      </border>
    </dxf>
    <dxf>
      <alignment horizontal="right" vertical="bottom" textRotation="0" wrapText="0" indent="0" justifyLastLine="0" shrinkToFit="0" readingOrder="0"/>
      <protection locked="1" hidden="0"/>
    </dxf>
    <dxf>
      <border outline="0">
        <bottom style="thin">
          <color rgb="FF000000"/>
        </bottom>
      </border>
    </dxf>
    <dxf>
      <font>
        <b/>
        <i val="0"/>
        <strike val="0"/>
        <condense val="0"/>
        <extend val="0"/>
        <outline val="0"/>
        <shadow val="0"/>
        <u val="none"/>
        <vertAlign val="baseline"/>
        <sz val="10"/>
        <color rgb="FF000000"/>
        <name val="Arial"/>
        <family val="2"/>
        <scheme val="none"/>
      </font>
      <alignment horizontal="right" vertical="center" textRotation="0" wrapText="1"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alignment horizontal="left" vertical="bottom" textRotation="0" wrapText="1" indent="0" justifyLastLine="0" shrinkToFit="0" readingOrder="0"/>
      <protection locked="1" hidden="0"/>
    </dxf>
    <dxf>
      <protection locked="1" hidden="0"/>
    </dxf>
    <dxf>
      <protection locked="1" hidden="0"/>
    </dxf>
    <dxf>
      <border outline="0">
        <top style="thin">
          <color rgb="FF000000"/>
        </top>
        <bottom style="thin">
          <color rgb="FF000000"/>
        </bottom>
      </border>
    </dxf>
    <dxf>
      <alignment horizontal="right" vertical="bottom" textRotation="0" wrapText="0" indent="0" justifyLastLine="0" shrinkToFit="0" readingOrder="0"/>
      <protection locked="1" hidden="0"/>
    </dxf>
    <dxf>
      <border outline="0">
        <bottom style="thin">
          <color rgb="FF000000"/>
        </bottom>
      </border>
    </dxf>
    <dxf>
      <font>
        <b/>
        <i val="0"/>
        <strike val="0"/>
        <condense val="0"/>
        <extend val="0"/>
        <outline val="0"/>
        <shadow val="0"/>
        <u val="none"/>
        <vertAlign val="baseline"/>
        <sz val="10"/>
        <color rgb="FF000000"/>
        <name val="Arial"/>
        <family val="2"/>
        <scheme val="none"/>
      </font>
      <alignment horizontal="right" vertical="center" textRotation="0" wrapText="1" indent="0" justifyLastLine="0" shrinkToFit="0" readingOrder="0"/>
      <protection locked="1" hidden="0"/>
    </dxf>
    <dxf>
      <font>
        <b val="0"/>
        <i val="0"/>
        <strike val="0"/>
        <condense val="0"/>
        <extend val="0"/>
        <outline val="0"/>
        <shadow val="0"/>
        <u val="none"/>
        <vertAlign val="baseline"/>
        <sz val="10"/>
        <color rgb="FF000000"/>
        <name val="Arial"/>
        <family val="2"/>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fill>
        <patternFill patternType="none">
          <fgColor indexed="64"/>
          <bgColor indexed="65"/>
        </patternFill>
      </fill>
      <alignment horizontal="right" vertical="bottom" textRotation="0" wrapText="0" indent="0" justifyLastLine="0" shrinkToFit="0" readingOrder="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alignment horizontal="left" vertical="bottom" textRotation="0" wrapText="1" indent="0" justifyLastLine="0" shrinkToFit="0" readingOrder="0"/>
      <protection locked="1" hidden="0"/>
    </dxf>
    <dxf>
      <protection locked="1" hidden="0"/>
    </dxf>
    <dxf>
      <protection locked="1" hidden="0"/>
    </dxf>
    <dxf>
      <border outline="0">
        <top style="thin">
          <color rgb="FF000000"/>
        </top>
        <bottom style="thin">
          <color rgb="FF000000"/>
        </bottom>
      </border>
    </dxf>
    <dxf>
      <alignment horizontal="right" vertical="bottom" textRotation="0" wrapText="0" indent="0" justifyLastLine="0" shrinkToFit="0" readingOrder="0"/>
      <protection locked="1" hidden="0"/>
    </dxf>
    <dxf>
      <border outline="0">
        <bottom style="thin">
          <color rgb="FF000000"/>
        </bottom>
      </border>
    </dxf>
    <dxf>
      <font>
        <b/>
        <i val="0"/>
        <strike val="0"/>
        <condense val="0"/>
        <extend val="0"/>
        <outline val="0"/>
        <shadow val="0"/>
        <u val="none"/>
        <vertAlign val="baseline"/>
        <sz val="10"/>
        <color rgb="FF000000"/>
        <name val="Arial"/>
        <family val="2"/>
        <scheme val="none"/>
      </font>
      <alignment horizontal="right" vertical="center" textRotation="0" wrapText="1" indent="0" justifyLastLine="0" shrinkToFit="0" readingOrder="0"/>
      <protection locked="1" hidden="0"/>
    </dxf>
    <dxf>
      <font>
        <b val="0"/>
        <i val="0"/>
        <strike val="0"/>
        <condense val="0"/>
        <extend val="0"/>
        <outline val="0"/>
        <shadow val="0"/>
        <u val="none"/>
        <vertAlign val="baseline"/>
        <sz val="10"/>
        <color rgb="FF000000"/>
        <name val="Arial"/>
        <family val="2"/>
        <scheme val="none"/>
      </font>
      <numFmt numFmtId="165" formatCode="&quot; &quot;#,##0&quot; &quot;;&quot;-&quot;#,##0&quot; &quot;;&quot; -&quot;#&quot; &quot;;&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165" formatCode="&quot; &quot;#,##0&quot; &quot;;&quot;-&quot;#,##0&quot; &quot;;&quot; -&quot;#&quot; &quot;;&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165" formatCode="&quot; &quot;#,##0&quot; &quot;;&quot;-&quot;#,##0&quot; &quot;;&quot; -&quot;#&quot; &quot;;&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165" formatCode="&quot; &quot;#,##0&quot; &quot;;&quot;-&quot;#,##0&quot; &quot;;&quot; -&quot;#&quot; &quot;;&quot; &quot;@&quot; &quot;"/>
      <fill>
        <patternFill patternType="none">
          <fgColor indexed="64"/>
          <bgColor indexed="65"/>
        </patternFill>
      </fill>
      <alignment horizontal="right" vertical="bottom" textRotation="0" wrapText="0" indent="0" justifyLastLine="0" shrinkToFit="0" readingOrder="0"/>
    </dxf>
    <dxf>
      <alignment horizontal="left" vertical="bottom" textRotation="0" wrapText="1" indent="0" justifyLastLine="0" shrinkToFit="0" readingOrder="0"/>
      <protection locked="1" hidden="0"/>
    </dxf>
    <dxf>
      <alignment horizontal="left" vertical="center" textRotation="0" wrapText="0" indent="0" justifyLastLine="0" shrinkToFit="0" readingOrder="0"/>
      <protection locked="1" hidden="0"/>
    </dxf>
    <dxf>
      <border outline="0">
        <top style="thin">
          <color rgb="FF000000"/>
        </top>
        <bottom style="thin">
          <color rgb="FF000000"/>
        </bottom>
      </border>
    </dxf>
    <dxf>
      <font>
        <b val="0"/>
        <i val="0"/>
        <strike val="0"/>
        <condense val="0"/>
        <extend val="0"/>
        <outline val="0"/>
        <shadow val="0"/>
        <u val="none"/>
        <vertAlign val="baseline"/>
        <sz val="10"/>
        <color rgb="FF000000"/>
        <name val="Arial"/>
        <family val="2"/>
        <scheme val="none"/>
      </font>
      <fill>
        <patternFill patternType="none">
          <fgColor indexed="64"/>
          <bgColor indexed="65"/>
        </patternFill>
      </fill>
      <alignment horizontal="right" vertical="bottom" textRotation="0" wrapText="0" indent="0" justifyLastLine="0" shrinkToFit="0" readingOrder="0"/>
    </dxf>
    <dxf>
      <border outline="0">
        <bottom style="thin">
          <color rgb="FF000000"/>
        </bottom>
      </border>
    </dxf>
    <dxf>
      <font>
        <b/>
        <i val="0"/>
        <strike val="0"/>
        <condense val="0"/>
        <extend val="0"/>
        <outline val="0"/>
        <shadow val="0"/>
        <u val="none"/>
        <vertAlign val="baseline"/>
        <sz val="10"/>
        <color rgb="FF000000"/>
        <name val="Arial"/>
        <family val="2"/>
        <scheme val="none"/>
      </font>
      <alignment horizontal="right" vertical="center" textRotation="0" wrapText="1" indent="0" justifyLastLine="0" shrinkToFit="0" readingOrder="0"/>
      <protection locked="1" hidden="0"/>
    </dxf>
    <dxf>
      <font>
        <b val="0"/>
        <i val="0"/>
        <strike val="0"/>
        <condense val="0"/>
        <extend val="0"/>
        <outline val="0"/>
        <shadow val="0"/>
        <u val="none"/>
        <vertAlign val="baseline"/>
        <sz val="10"/>
        <color rgb="FF000000"/>
        <name val="Arial"/>
        <family val="2"/>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165" formatCode="&quot; &quot;#,##0&quot; &quot;;&quot;-&quot;#,##0&quot; &quot;;&quot; -&quot;#&quot; &quot;;&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165" formatCode="&quot; &quot;#,##0&quot; &quot;;&quot;-&quot;#,##0&quot; &quot;;&quot; -&quot;#&quot; &quot;;&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165" formatCode="&quot; &quot;#,##0&quot; &quot;;&quot;-&quot;#,##0&quot; &quot;;&quot; -&quot;#&quot; &quot;;&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165" formatCode="&quot; &quot;#,##0&quot; &quot;;&quot;-&quot;#,##0&quot; &quot;;&quot; -&quot;#&quot; &quot;;&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165" formatCode="&quot; &quot;#,##0&quot; &quot;;&quot;-&quot;#,##0&quot; &quot;;&quot; -&quot;#&quot; &quot;;&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165" formatCode="&quot; &quot;#,##0&quot; &quot;;&quot;-&quot;#,##0&quot; &quot;;&quot; -&quot;#&quot; &quot;;&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165" formatCode="&quot; &quot;#,##0&quot; &quot;;&quot;-&quot;#,##0&quot; &quot;;&quot; -&quot;#&quot; &quot;;&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165" formatCode="&quot; &quot;#,##0&quot; &quot;;&quot;-&quot;#,##0&quot; &quot;;&quot; -&quot;#&quot; &quot;;&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165" formatCode="&quot; &quot;#,##0&quot; &quot;;&quot;-&quot;#,##0&quot; &quot;;&quot; -&quot;#&quot; &quot;;&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165" formatCode="&quot; &quot;#,##0&quot; &quot;;&quot;-&quot;#,##0&quot; &quot;;&quot; -&quot;#&quot; &quot;;&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165" formatCode="&quot; &quot;#,##0&quot; &quot;;&quot;-&quot;#,##0&quot; &quot;;&quot; -&quot;#&quot; &quot;;&quot; &quot;@&quot; &quot;"/>
      <fill>
        <patternFill patternType="none">
          <fgColor indexed="64"/>
          <bgColor indexed="65"/>
        </patternFill>
      </fill>
      <alignment horizontal="right" vertical="bottom" textRotation="0" wrapText="0" indent="0" justifyLastLine="0" shrinkToFit="0" readingOrder="0"/>
    </dxf>
    <dxf>
      <alignment horizontal="left" vertical="bottom" textRotation="0" wrapText="1" indent="0" justifyLastLine="0" shrinkToFit="0" readingOrder="0"/>
      <protection locked="1" hidden="0"/>
    </dxf>
    <dxf>
      <alignment horizontal="left" vertical="center" textRotation="0" wrapText="1" indent="0" justifyLastLine="0" shrinkToFit="0" readingOrder="0"/>
      <protection locked="1" hidden="0"/>
    </dxf>
    <dxf>
      <border outline="0">
        <top style="thin">
          <color rgb="FF000000"/>
        </top>
        <bottom style="thin">
          <color rgb="FF000000"/>
        </bottom>
      </border>
    </dxf>
    <dxf>
      <font>
        <b val="0"/>
        <i val="0"/>
        <strike val="0"/>
        <condense val="0"/>
        <extend val="0"/>
        <outline val="0"/>
        <shadow val="0"/>
        <u val="none"/>
        <vertAlign val="baseline"/>
        <sz val="10"/>
        <color rgb="FF000000"/>
        <name val="Arial"/>
        <family val="2"/>
        <scheme val="none"/>
      </font>
      <fill>
        <patternFill patternType="none">
          <fgColor indexed="64"/>
          <bgColor indexed="65"/>
        </patternFill>
      </fill>
      <alignment horizontal="right" vertical="bottom" textRotation="0" wrapText="0" indent="0" justifyLastLine="0" shrinkToFit="0" readingOrder="0"/>
    </dxf>
    <dxf>
      <border outline="0">
        <bottom style="thin">
          <color rgb="FF000000"/>
        </bottom>
      </border>
    </dxf>
    <dxf>
      <font>
        <b/>
        <i val="0"/>
        <strike val="0"/>
        <condense val="0"/>
        <extend val="0"/>
        <outline val="0"/>
        <shadow val="0"/>
        <u val="none"/>
        <vertAlign val="baseline"/>
        <sz val="10"/>
        <color rgb="FF000000"/>
        <name val="Arial"/>
        <family val="2"/>
        <scheme val="none"/>
      </font>
      <alignment horizontal="right" vertical="center" textRotation="0" wrapText="1"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alignment horizontal="left" vertical="bottom" textRotation="0" wrapText="1" indent="0" justifyLastLine="0" shrinkToFit="0" readingOrder="0"/>
      <protection locked="1" hidden="0"/>
    </dxf>
    <dxf>
      <alignment horizontal="left" vertical="center" textRotation="0" wrapText="1" indent="0" justifyLastLine="0" shrinkToFit="0" readingOrder="0"/>
      <protection locked="1" hidden="0"/>
    </dxf>
    <dxf>
      <border outline="0">
        <top style="thin">
          <color rgb="FF000000"/>
        </top>
        <bottom style="thin">
          <color rgb="FF000000"/>
        </bottom>
      </border>
    </dxf>
    <dxf>
      <alignment horizontal="right" vertical="bottom" textRotation="0" wrapText="0" indent="0" justifyLastLine="0" shrinkToFit="0" readingOrder="0"/>
      <protection locked="1" hidden="0"/>
    </dxf>
    <dxf>
      <border outline="0">
        <bottom style="thin">
          <color rgb="FF000000"/>
        </bottom>
      </border>
    </dxf>
    <dxf>
      <font>
        <b/>
        <i val="0"/>
        <strike val="0"/>
        <condense val="0"/>
        <extend val="0"/>
        <outline val="0"/>
        <shadow val="0"/>
        <u val="none"/>
        <vertAlign val="baseline"/>
        <sz val="10"/>
        <color rgb="FF000000"/>
        <name val="Arial"/>
        <family val="2"/>
        <scheme val="none"/>
      </font>
      <alignment horizontal="right" vertical="center" textRotation="0" wrapText="1" indent="0" justifyLastLine="0" shrinkToFit="0" readingOrder="0"/>
      <protection locked="1" hidden="0"/>
    </dxf>
    <dxf>
      <font>
        <b val="0"/>
        <i val="0"/>
        <strike val="0"/>
        <condense val="0"/>
        <extend val="0"/>
        <outline val="0"/>
        <shadow val="0"/>
        <u val="none"/>
        <vertAlign val="baseline"/>
        <sz val="10"/>
        <color rgb="FF000000"/>
        <name val="Arial"/>
        <family val="2"/>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fill>
        <patternFill patternType="none">
          <fgColor indexed="64"/>
          <bgColor indexed="65"/>
        </patternFill>
      </fill>
      <alignment horizontal="right" vertical="bottom" textRotation="0" wrapText="0" indent="0" justifyLastLine="0" shrinkToFit="0" readingOrder="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alignment horizontal="left" vertical="bottom" textRotation="0" wrapText="1" indent="0" justifyLastLine="0" shrinkToFit="0" readingOrder="0"/>
      <protection locked="1" hidden="0"/>
    </dxf>
    <dxf>
      <alignment horizontal="left" vertical="center" textRotation="0" wrapText="1" indent="0" justifyLastLine="0" shrinkToFit="0" readingOrder="0"/>
      <protection locked="1" hidden="0"/>
    </dxf>
    <dxf>
      <border outline="0">
        <top style="thin">
          <color rgb="FF000000"/>
        </top>
        <bottom style="thin">
          <color rgb="FF000000"/>
        </bottom>
      </border>
    </dxf>
    <dxf>
      <alignment horizontal="right" vertical="bottom" textRotation="0" wrapText="0" indent="0" justifyLastLine="0" shrinkToFit="0" readingOrder="0"/>
      <protection locked="1" hidden="0"/>
    </dxf>
    <dxf>
      <border outline="0">
        <bottom style="thin">
          <color rgb="FF000000"/>
        </bottom>
      </border>
    </dxf>
    <dxf>
      <font>
        <b/>
        <i val="0"/>
        <strike val="0"/>
        <condense val="0"/>
        <extend val="0"/>
        <outline val="0"/>
        <shadow val="0"/>
        <u val="none"/>
        <vertAlign val="baseline"/>
        <sz val="10"/>
        <color rgb="FF000000"/>
        <name val="Arial"/>
        <family val="2"/>
        <scheme val="none"/>
      </font>
      <alignment horizontal="right" vertical="center" textRotation="0" wrapText="1"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alignment horizontal="left" vertical="bottom" textRotation="0" wrapText="1" indent="0" justifyLastLine="0" shrinkToFit="0" readingOrder="0"/>
      <protection locked="1" hidden="0"/>
    </dxf>
    <dxf>
      <protection locked="1" hidden="0"/>
    </dxf>
    <dxf>
      <border outline="0">
        <top style="thin">
          <color rgb="FF000000"/>
        </top>
        <bottom style="thin">
          <color rgb="FF000000"/>
        </bottom>
      </border>
    </dxf>
    <dxf>
      <alignment horizontal="right" vertical="bottom" textRotation="0" wrapText="0" indent="0" justifyLastLine="0" shrinkToFit="0" readingOrder="0"/>
      <protection locked="1" hidden="0"/>
    </dxf>
    <dxf>
      <border outline="0">
        <bottom style="thin">
          <color rgb="FF000000"/>
        </bottom>
      </border>
    </dxf>
    <dxf>
      <font>
        <b/>
        <i val="0"/>
        <strike val="0"/>
        <condense val="0"/>
        <extend val="0"/>
        <outline val="0"/>
        <shadow val="0"/>
        <u val="none"/>
        <vertAlign val="baseline"/>
        <sz val="10"/>
        <color rgb="FF000000"/>
        <name val="Arial"/>
        <family val="2"/>
        <scheme val="none"/>
      </font>
      <alignment horizontal="right" vertical="center" textRotation="0" wrapText="1" indent="0" justifyLastLine="0" shrinkToFit="0" readingOrder="0"/>
      <protection locked="1" hidden="0"/>
    </dxf>
    <dxf>
      <font>
        <b val="0"/>
        <i val="0"/>
        <strike val="0"/>
        <condense val="0"/>
        <extend val="0"/>
        <outline val="0"/>
        <shadow val="0"/>
        <u val="none"/>
        <vertAlign val="baseline"/>
        <sz val="10"/>
        <color rgb="FF000000"/>
        <name val="Arial"/>
        <family val="2"/>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fill>
        <patternFill patternType="none">
          <fgColor indexed="64"/>
          <bgColor indexed="65"/>
        </patternFill>
      </fill>
      <alignment horizontal="right" vertical="bottom" textRotation="0" wrapText="0" indent="0" justifyLastLine="0" shrinkToFit="0" readingOrder="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alignment horizontal="left" vertical="bottom" textRotation="0" wrapText="1" indent="0" justifyLastLine="0" shrinkToFit="0" readingOrder="0"/>
      <protection locked="1" hidden="0"/>
    </dxf>
    <dxf>
      <alignment horizontal="left" vertical="center" textRotation="0" wrapText="1" indent="0" justifyLastLine="0" shrinkToFit="0" readingOrder="0"/>
      <protection locked="1" hidden="0"/>
    </dxf>
    <dxf>
      <border outline="0">
        <top style="thin">
          <color rgb="FF000000"/>
        </top>
        <bottom style="thin">
          <color rgb="FF000000"/>
        </bottom>
      </border>
    </dxf>
    <dxf>
      <alignment horizontal="right" vertical="bottom" textRotation="0" wrapText="0" indent="0" justifyLastLine="0" shrinkToFit="0" readingOrder="0"/>
      <protection locked="1" hidden="0"/>
    </dxf>
    <dxf>
      <border outline="0">
        <bottom style="thin">
          <color rgb="FF000000"/>
        </bottom>
      </border>
    </dxf>
    <dxf>
      <font>
        <b/>
        <i val="0"/>
        <strike val="0"/>
        <condense val="0"/>
        <extend val="0"/>
        <outline val="0"/>
        <shadow val="0"/>
        <u val="none"/>
        <vertAlign val="baseline"/>
        <sz val="10"/>
        <color rgb="FF000000"/>
        <name val="Arial"/>
        <family val="2"/>
        <scheme val="none"/>
      </font>
      <alignment horizontal="right" vertical="center" textRotation="0" wrapText="1"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numFmt numFmtId="3" formatCode="#,##0"/>
      <alignment horizontal="right" vertical="bottom" textRotation="0" wrapText="0" indent="0" justifyLastLine="0" shrinkToFit="0" readingOrder="0"/>
      <protection locked="1" hidden="0"/>
    </dxf>
    <dxf>
      <alignment horizontal="general" vertical="bottom" textRotation="0" wrapText="1" indent="0" justifyLastLine="0" shrinkToFit="0" readingOrder="0"/>
      <protection locked="1" hidden="0"/>
    </dxf>
    <dxf>
      <border outline="0">
        <top style="thin">
          <color rgb="FF000000"/>
        </top>
        <bottom style="thin">
          <color rgb="FF000000"/>
        </bottom>
      </border>
    </dxf>
    <dxf>
      <alignment horizontal="right" vertical="bottom" textRotation="0" wrapText="0" indent="0" justifyLastLine="0" shrinkToFit="0" readingOrder="0"/>
      <protection locked="1" hidden="0"/>
    </dxf>
    <dxf>
      <border outline="0">
        <bottom style="thin">
          <color rgb="FF000000"/>
        </bottom>
      </border>
    </dxf>
    <dxf>
      <font>
        <b/>
        <i val="0"/>
        <strike val="0"/>
        <condense val="0"/>
        <extend val="0"/>
        <outline val="0"/>
        <shadow val="0"/>
        <u val="none"/>
        <vertAlign val="baseline"/>
        <sz val="10"/>
        <color rgb="FF000000"/>
        <name val="Arial"/>
        <family val="2"/>
        <scheme val="none"/>
      </font>
      <alignment horizontal="right" vertical="center" textRotation="0" wrapText="1" indent="0" justifyLastLine="0" shrinkToFit="0" readingOrder="0"/>
      <protection locked="1" hidden="0"/>
    </dxf>
    <dxf>
      <font>
        <b val="0"/>
        <i val="0"/>
        <strike val="0"/>
        <condense val="0"/>
        <extend val="0"/>
        <outline val="0"/>
        <shadow val="0"/>
        <u val="none"/>
        <vertAlign val="baseline"/>
        <sz val="10"/>
        <color rgb="FF000000"/>
        <name val="Arial"/>
        <family val="2"/>
        <scheme val="none"/>
      </font>
      <numFmt numFmtId="13" formatCode="0%"/>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10"/>
        <color rgb="FF000000"/>
        <name val="Arial"/>
        <family val="2"/>
        <scheme val="none"/>
      </font>
      <numFmt numFmtId="13" formatCode="0%"/>
      <fill>
        <patternFill patternType="none">
          <fgColor indexed="64"/>
          <bgColor indexed="65"/>
        </patternFill>
      </fill>
      <alignment horizontal="right" vertical="bottom" textRotation="0" wrapText="1" indent="0" justifyLastLine="0" shrinkToFit="0" readingOrder="0"/>
    </dxf>
    <dxf>
      <numFmt numFmtId="3" formatCode="#,##0"/>
      <alignment horizontal="right" vertical="bottom" textRotation="0" wrapText="1" indent="0" justifyLastLine="0" shrinkToFit="0" readingOrder="0"/>
      <protection locked="1" hidden="0"/>
    </dxf>
    <dxf>
      <numFmt numFmtId="3" formatCode="#,##0"/>
      <alignment horizontal="right" vertical="bottom" textRotation="0" wrapText="1" indent="0" justifyLastLine="0" shrinkToFit="0" readingOrder="0"/>
      <protection locked="1" hidden="0"/>
    </dxf>
    <dxf>
      <numFmt numFmtId="3" formatCode="#,##0"/>
      <alignment horizontal="right" vertical="bottom" textRotation="0" wrapText="1" indent="0" justifyLastLine="0" shrinkToFit="0" readingOrder="0"/>
      <protection locked="1" hidden="0"/>
    </dxf>
    <dxf>
      <numFmt numFmtId="3" formatCode="#,##0"/>
      <alignment horizontal="right" vertical="bottom" textRotation="0" wrapText="1" indent="0" justifyLastLine="0" shrinkToFit="0" readingOrder="0"/>
      <protection locked="1" hidden="0"/>
    </dxf>
    <dxf>
      <numFmt numFmtId="3" formatCode="#,##0"/>
      <alignment horizontal="right" vertical="bottom" textRotation="0" wrapText="1" indent="0" justifyLastLine="0" shrinkToFit="0" readingOrder="0"/>
      <protection locked="1" hidden="0"/>
    </dxf>
    <dxf>
      <numFmt numFmtId="3" formatCode="#,##0"/>
      <alignment horizontal="right" vertical="bottom" textRotation="0" wrapText="1" indent="0" justifyLastLine="0" shrinkToFit="0" readingOrder="0"/>
      <protection locked="1" hidden="0"/>
    </dxf>
    <dxf>
      <numFmt numFmtId="3" formatCode="#,##0"/>
      <alignment horizontal="right" vertical="bottom" textRotation="0" wrapText="1" indent="0" justifyLastLine="0" shrinkToFit="0" readingOrder="0"/>
      <protection locked="1" hidden="0"/>
    </dxf>
    <dxf>
      <numFmt numFmtId="3" formatCode="#,##0"/>
      <alignment horizontal="right" vertical="bottom" textRotation="0" wrapText="1" indent="0" justifyLastLine="0" shrinkToFit="0" readingOrder="0"/>
      <protection locked="1" hidden="0"/>
    </dxf>
    <dxf>
      <numFmt numFmtId="3" formatCode="#,##0"/>
      <alignment horizontal="right" vertical="bottom" textRotation="0" wrapText="1" indent="0" justifyLastLine="0" shrinkToFit="0" readingOrder="0"/>
      <protection locked="1" hidden="0"/>
    </dxf>
    <dxf>
      <numFmt numFmtId="3" formatCode="#,##0"/>
      <alignment horizontal="right" vertical="bottom" textRotation="0" wrapText="1" indent="0" justifyLastLine="0" shrinkToFit="0" readingOrder="0"/>
      <protection locked="1" hidden="0"/>
    </dxf>
    <dxf>
      <numFmt numFmtId="3" formatCode="#,##0"/>
      <alignment horizontal="right" vertical="bottom" textRotation="0" wrapText="1" indent="0" justifyLastLine="0" shrinkToFit="0" readingOrder="0"/>
      <protection locked="1" hidden="0"/>
    </dxf>
    <dxf>
      <alignment horizontal="general" vertical="bottom" textRotation="0" wrapText="1" indent="0" justifyLastLine="0" shrinkToFit="0" readingOrder="0"/>
      <protection locked="1" hidden="0"/>
    </dxf>
    <dxf>
      <border diagonalUp="0" diagonalDown="0">
        <left/>
        <right/>
        <top style="thin">
          <color rgb="FF000000"/>
        </top>
        <bottom style="thin">
          <color rgb="FF000000"/>
        </bottom>
      </border>
    </dxf>
    <dxf>
      <alignment horizontal="right" vertical="bottom" textRotation="0" wrapText="1" indent="0" justifyLastLine="0" shrinkToFit="0" readingOrder="0"/>
      <protection locked="1" hidden="0"/>
    </dxf>
    <dxf>
      <border outline="0">
        <bottom style="thin">
          <color rgb="FF000000"/>
        </bottom>
      </border>
    </dxf>
    <dxf>
      <font>
        <b/>
        <i val="0"/>
        <strike val="0"/>
        <condense val="0"/>
        <extend val="0"/>
        <outline val="0"/>
        <shadow val="0"/>
        <u val="none"/>
        <vertAlign val="baseline"/>
        <sz val="10"/>
        <color rgb="FF000000"/>
        <name val="Arial"/>
        <family val="2"/>
        <scheme val="none"/>
      </font>
      <alignment horizontal="right" vertical="center" textRotation="0" wrapText="1" indent="0" justifyLastLine="0" shrinkToFit="0" readingOrder="0"/>
      <protection locked="1"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Notes" displayName="Notes" ref="A3:B16" totalsRowShown="0">
  <tableColumns count="2">
    <tableColumn id="1" xr3:uid="{00000000-0010-0000-0000-000001000000}" name="Note Number"/>
    <tableColumn id="2" xr3:uid="{00000000-0010-0000-0000-000002000000}" name="Note text"/>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4EA0F433-C328-4742-82B8-F88C0715519E}" name="Index_off_yrs" displayName="Index_off_yrs" ref="A5:P75" totalsRowShown="0" headerRowDxfId="153" dataDxfId="151" headerRowBorderDxfId="152" tableBorderDxfId="150" headerRowCellStyle="Normal 2" dataCellStyle="Normal 2">
  <tableColumns count="16">
    <tableColumn id="1" xr3:uid="{0DCDC786-DB15-4584-B6D1-18CC83458CF1}" name="Index offence type" dataDxfId="149" dataCellStyle="Normal 2"/>
    <tableColumn id="2" xr3:uid="{A0C2C26B-2348-46EC-905F-93109E9F2C2F}" name="Index offence group" dataDxfId="148" dataCellStyle="Normal 2"/>
    <tableColumn id="3" xr3:uid="{9C7FEAED-5102-4818-AE4E-404628D3A59B}" name="Annual aggregated, year ending March" dataDxfId="147" dataCellStyle="Normal 2"/>
    <tableColumn id="4" xr3:uid="{A74BEE92-F1B6-4B21-85C6-A8618EF1A018}" name="2014" dataDxfId="146" dataCellStyle="Normal 2"/>
    <tableColumn id="5" xr3:uid="{11EA2191-6093-4A1A-9E19-AA53FA448C84}" name="2015" dataDxfId="145" dataCellStyle="Normal 2"/>
    <tableColumn id="6" xr3:uid="{EDEF1346-23B1-4CAE-82AE-0B550B4FA275}" name="2016 [note 2]" dataDxfId="144" dataCellStyle="Normal 2"/>
    <tableColumn id="7" xr3:uid="{2C6C5A71-E680-4742-ABF4-27E69ABC9683}" name="2017" dataDxfId="143" dataCellStyle="Normal 2"/>
    <tableColumn id="8" xr3:uid="{1F1E1416-736A-4ABF-A205-12C1BCF9FDE2}" name="2018" dataDxfId="142" dataCellStyle="Normal 2"/>
    <tableColumn id="9" xr3:uid="{22F9BC46-F1CC-4CC4-A260-38D040855CCB}" name="2019" dataDxfId="141" dataCellStyle="Normal 2"/>
    <tableColumn id="10" xr3:uid="{B262B410-16B0-438B-9950-0A56D8B65386}" name="2020" dataDxfId="140" dataCellStyle="Normal 2"/>
    <tableColumn id="11" xr3:uid="{3BDA0CA0-0EFB-4196-903B-EDB289C130D8}" name="2021" dataDxfId="139" dataCellStyle="Normal 2"/>
    <tableColumn id="12" xr3:uid="{25180EBD-63C2-465C-A789-9AF66C7BBD5B}" name="2022" dataDxfId="138" dataCellStyle="Normal 2"/>
    <tableColumn id="13" xr3:uid="{FCBB9F90-3F34-4B35-B400-D018C6264B57}" name="2023" dataDxfId="137" dataCellStyle="Normal 2"/>
    <tableColumn id="14" xr3:uid="{DF6B75D6-45A7-4EAE-B3C6-E6FFA1024A10}" name="2024" dataDxfId="136" dataCellStyle="Normal 2"/>
    <tableColumn id="15" xr3:uid="{13059784-836F-4096-9D3F-55F706408AA3}" name="% change year ending March 2014 to March 2024" dataDxfId="135">
      <calculatedColumnFormula>N6/D6-1</calculatedColumnFormula>
    </tableColumn>
    <tableColumn id="16" xr3:uid="{6167454B-0779-46B8-BEDE-4D7E62A4FBED}" name="% change year ending March 2023 to March 2024" dataDxfId="134">
      <calculatedColumnFormula>N6/M6-1</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FA1BE910-5602-476C-BCAB-C733BFF5C319}" name="Index_off_qtrs" displayName="Index_off_qtrs" ref="A4:G74" totalsRowShown="0" headerRowDxfId="133" dataDxfId="131" headerRowBorderDxfId="132" tableBorderDxfId="130" headerRowCellStyle="Normal 2" dataCellStyle="Normal 2">
  <tableColumns count="7">
    <tableColumn id="1" xr3:uid="{3C478490-A51F-4A8B-8DBD-BF934FA09535}" name="Index offence type" dataDxfId="129" dataCellStyle="Normal 2"/>
    <tableColumn id="2" xr3:uid="{7E2D8F03-8999-4AE8-8F34-02AACC96DD8E}" name="Index offence group" dataDxfId="128" dataCellStyle="Normal 2"/>
    <tableColumn id="3" xr3:uid="{99923E3A-0BED-44BE-AAB8-122623D46EEC}" name="Three monthly cohorts" dataDxfId="127" dataCellStyle="Normal 2"/>
    <tableColumn id="4" xr3:uid="{AA8EC90D-514F-47F6-B11A-148293BE37AE}" name="Apr - Jun 2023" dataDxfId="126" dataCellStyle="Normal 2"/>
    <tableColumn id="5" xr3:uid="{D5881F08-1F42-4403-BCF4-F5B8A9F4DD56}" name="Jul - Sep 2023" dataDxfId="125" dataCellStyle="Normal 2"/>
    <tableColumn id="6" xr3:uid="{FAF9FFC8-6E2F-4A6B-B866-3C16340FD23D}" name="Oct - Dec 2023" dataDxfId="124" dataCellStyle="Normal 2"/>
    <tableColumn id="7" xr3:uid="{ABB6709C-0FB4-484D-8FBC-3E2993843D09}" name="Jan - Mar 2024" dataDxfId="123" dataCellStyle="Normal 2"/>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34C74DA3-1256-431B-9A7D-0D050D5B716A}" name="Prev_off_yrs" displayName="Prev_off_yrs" ref="A5:O35" totalsRowShown="0" headerRowDxfId="122" dataDxfId="120" headerRowBorderDxfId="121" tableBorderDxfId="119" headerRowCellStyle="Normal 2" dataCellStyle="Normal 2">
  <tableColumns count="15">
    <tableColumn id="1" xr3:uid="{7F6B9E07-6794-48CB-9324-90779107064E}" name="Number of previous offences" dataDxfId="118" dataCellStyle="Normal 2"/>
    <tableColumn id="2" xr3:uid="{2292CEC6-AEE0-4131-91A9-914860C98E9D}" name="Annual aggregated, year ending March" dataDxfId="117" dataCellStyle="Normal 2"/>
    <tableColumn id="3" xr3:uid="{591476B3-7DC6-4DC5-A40E-464EA0B26810}" name="2014" dataDxfId="116" dataCellStyle="Normal 2"/>
    <tableColumn id="4" xr3:uid="{A320706D-F3C4-4AFF-A2AF-295B322A0984}" name="2015" dataDxfId="115" dataCellStyle="Normal 2"/>
    <tableColumn id="5" xr3:uid="{6CB53442-593C-46D8-8979-6412283AA23C}" name="2016 [note 2]" dataDxfId="114" dataCellStyle="Normal 2"/>
    <tableColumn id="6" xr3:uid="{7F5B07A7-2A8A-41EC-8B38-66293FFA3B6F}" name="2017" dataDxfId="113" dataCellStyle="Normal 2"/>
    <tableColumn id="7" xr3:uid="{BB3A5CB7-D41C-4FBB-AD2A-640597063A46}" name="2018" dataDxfId="112" dataCellStyle="Normal 2"/>
    <tableColumn id="8" xr3:uid="{C048E7DD-C65D-4221-95DD-FEEED87930E3}" name="2019" dataDxfId="111" dataCellStyle="Normal 2"/>
    <tableColumn id="9" xr3:uid="{E2362C19-7741-4992-9FCF-11B8D4260FCB}" name="2020" dataDxfId="110" dataCellStyle="Normal 2"/>
    <tableColumn id="10" xr3:uid="{8A0CFD51-9C49-4B63-9ECA-06E5A457CB1F}" name="2021" dataDxfId="109" dataCellStyle="Normal 2"/>
    <tableColumn id="11" xr3:uid="{2FC99557-8816-48EE-ABF3-2057748740D4}" name="2022" dataDxfId="108" dataCellStyle="Normal 2"/>
    <tableColumn id="12" xr3:uid="{0098935D-546C-45A9-A940-4F3F1C1C9BB9}" name="2023" dataDxfId="107" dataCellStyle="Normal 2"/>
    <tableColumn id="13" xr3:uid="{499AD69B-EBBA-47CF-A32A-04BDAD5B8738}" name="2024" dataDxfId="106" dataCellStyle="Normal 2"/>
    <tableColumn id="14" xr3:uid="{3AFF1253-7B2F-4C30-856E-8B5690BBF19D}" name="% change year ending March 2014 to March 2024" dataDxfId="105">
      <calculatedColumnFormula>M6/C6-1</calculatedColumnFormula>
    </tableColumn>
    <tableColumn id="15" xr3:uid="{3C4AC87F-0018-4763-8A81-990E9EA440FF}" name="% change year ending March 2023 to March 2024" dataDxfId="104">
      <calculatedColumnFormula>M6/L6-1</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1958E31C-58D8-4FD9-A74F-365DC40F36DF}" name="Prev_off_qtrs" displayName="Prev_off_qtrs" ref="A4:F34" totalsRowShown="0" headerRowDxfId="103" dataDxfId="101" headerRowBorderDxfId="102" tableBorderDxfId="100" headerRowCellStyle="Normal 2" dataCellStyle="Normal 2">
  <tableColumns count="6">
    <tableColumn id="1" xr3:uid="{1CA82C1B-C821-4F30-8118-DCFB8F306FD9}" name="Number of previous offences" dataDxfId="99" dataCellStyle="Normal 2"/>
    <tableColumn id="2" xr3:uid="{E061E28B-F6FC-4847-B327-7232C756945C}" name="Three monthly cohorts" dataDxfId="98" dataCellStyle="Normal 2"/>
    <tableColumn id="3" xr3:uid="{55886D3A-E344-4D93-9EF4-21582B3BBA36}" name="Apr - Jun 2023" dataDxfId="97" dataCellStyle="Normal 2"/>
    <tableColumn id="4" xr3:uid="{32B827DA-E8FF-4DC6-9B56-4A2DC084570A}" name="Jul - Sep 2023" dataDxfId="96" dataCellStyle="Normal 2"/>
    <tableColumn id="5" xr3:uid="{D7431F09-1F4E-4A9C-9D6E-2D6CA046AB79}" name="Oct - Dec 2023" dataDxfId="95" dataCellStyle="Normal 2"/>
    <tableColumn id="6" xr3:uid="{45BE9209-41E0-483E-B1BF-9222A5C11475}" name="Jan - Mar 2024" dataDxfId="94" dataCellStyle="Normal 2"/>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D627E30F-72AB-492B-B996-031D466780A0}" name="Index_disp_yrs24" displayName="Index_disp_yrs24" ref="A5:O50" totalsRowShown="0" headerRowDxfId="93" dataDxfId="91" headerRowBorderDxfId="92" tableBorderDxfId="90" headerRowCellStyle="Normal 2" dataCellStyle="Normal 2">
  <tableColumns count="15">
    <tableColumn id="1" xr3:uid="{205657F9-C445-4CEC-9901-450599D6FE2C}" name="Index disposal" dataDxfId="89" dataCellStyle="Normal 2"/>
    <tableColumn id="2" xr3:uid="{2E64D989-AC24-41A2-B500-2117EC63D55C}" name="Annual aggregated, year ending March" dataDxfId="88" dataCellStyle="Normal 2"/>
    <tableColumn id="3" xr3:uid="{1F103EDC-2C95-424C-A101-0EC82C72C3CA}" name="2014" dataDxfId="87" dataCellStyle="Normal 2"/>
    <tableColumn id="4" xr3:uid="{6D382799-BF7D-4936-A504-473B843744FA}" name="2015" dataDxfId="86" dataCellStyle="Normal 2"/>
    <tableColumn id="5" xr3:uid="{C54FA8A8-1E31-49CF-9E38-01CDFE9D641D}" name="2016 [note 2]" dataDxfId="85" dataCellStyle="Normal 2"/>
    <tableColumn id="6" xr3:uid="{808E4523-6E42-40F1-92D4-2D50E701AC3E}" name="2017" dataDxfId="84" dataCellStyle="Normal 2"/>
    <tableColumn id="7" xr3:uid="{D9F7ED87-0676-49DE-85FE-8077E1EB7208}" name="2018" dataDxfId="83" dataCellStyle="Normal 2"/>
    <tableColumn id="8" xr3:uid="{92AF42E1-0867-4412-9E25-07CA7D2E25B2}" name="2019" dataDxfId="82" dataCellStyle="Normal 2"/>
    <tableColumn id="9" xr3:uid="{FC41CBB5-1F58-4D5C-8FFA-BD2681837127}" name="2020" dataDxfId="81" dataCellStyle="Normal 2"/>
    <tableColumn id="10" xr3:uid="{896E1A3B-B905-4893-9A9B-7534D91DA838}" name="2021" dataDxfId="80" dataCellStyle="Normal 2"/>
    <tableColumn id="11" xr3:uid="{282E1DCB-43C2-43AC-A6FF-79A1B919D193}" name="2022" dataDxfId="79" dataCellStyle="Normal 2"/>
    <tableColumn id="12" xr3:uid="{67AA181E-5387-48BB-B1BD-DC1671F879A8}" name="2023" dataDxfId="78" dataCellStyle="Normal 2"/>
    <tableColumn id="13" xr3:uid="{6AB9438F-E540-46D7-8D18-581A4FE9030F}" name="2024" dataDxfId="77" dataCellStyle="Normal 2"/>
    <tableColumn id="14" xr3:uid="{79966CE5-8A29-472A-86A3-0E28C1171B24}" name="% change year ending March 2014 to March 2024" dataDxfId="76">
      <calculatedColumnFormula>M6/C6-1</calculatedColumnFormula>
    </tableColumn>
    <tableColumn id="15" xr3:uid="{197C70BD-8F79-4452-8CDD-48949F923636}" name="% change year ending March 2023 to March 2024" dataDxfId="75">
      <calculatedColumnFormula>M6/L6-1</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CDC8F0F5-6577-41F1-A371-933C0BBF99BF}" name="Index_disp_qtrs23" displayName="Index_disp_qtrs23" ref="A4:F49" totalsRowShown="0" headerRowDxfId="74" dataDxfId="72" headerRowBorderDxfId="73" tableBorderDxfId="71" headerRowCellStyle="Normal 2" dataCellStyle="Normal 2">
  <tableColumns count="6">
    <tableColumn id="1" xr3:uid="{606E2060-52D7-4524-BA0D-6BC74BF42210}" name="Index disposal" dataDxfId="70" dataCellStyle="Normal 2"/>
    <tableColumn id="2" xr3:uid="{17E667B8-C46B-42D7-95E5-AB73692241AB}" name="Three monthly cohorts" dataDxfId="69" dataCellStyle="Normal 2"/>
    <tableColumn id="3" xr3:uid="{31ECF746-BD47-439C-9F2B-59A859805221}" name="Apr - Jun 2023" dataDxfId="68" dataCellStyle="Normal 2"/>
    <tableColumn id="4" xr3:uid="{640809C7-E709-4C61-9F9B-749AC62FB330}" name="Jul - Sep 2023" dataDxfId="67" dataCellStyle="Normal 2"/>
    <tableColumn id="5" xr3:uid="{85D9AB00-1728-4712-8746-3742C3F6880E}" name="Oct - Dec 2023" dataDxfId="66" dataCellStyle="Normal 2"/>
    <tableColumn id="6" xr3:uid="{64F6B468-A300-4662-A5D5-F674C34B82E2}" name="Jan - Mar 2024" dataDxfId="65" dataCellStyle="Normal 2"/>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6A559826-8EA9-4075-ACA6-CD49008A3D57}" name="Cust_sent_lngth_yrs22" displayName="Cust_sent_lngth_yrs22" ref="A5:O20" totalsRowShown="0" headerRowDxfId="64" dataDxfId="62" headerRowBorderDxfId="63" tableBorderDxfId="61" headerRowCellStyle="Normal 2" dataCellStyle="Normal 2">
  <tableColumns count="15">
    <tableColumn id="1" xr3:uid="{ABEEB064-A982-4AAB-9824-02B7FFF26E5B}" name="Custodial Sentence Length" dataDxfId="60" dataCellStyle="Normal 2"/>
    <tableColumn id="2" xr3:uid="{52007A19-1999-4049-8D85-0EB31BAD4691}" name="Annual aggregated, year ending March" dataDxfId="59" dataCellStyle="Normal 2"/>
    <tableColumn id="3" xr3:uid="{DF8CF9FF-495A-4B6D-B6A5-03BF0F78CBB7}" name="2014" dataDxfId="58" dataCellStyle="Normal 2"/>
    <tableColumn id="4" xr3:uid="{1B758307-3553-4747-BA31-5C5BCA3EED41}" name="2015" dataDxfId="57" dataCellStyle="Normal 2"/>
    <tableColumn id="5" xr3:uid="{B2ACAA9C-DC8A-48C6-A7B1-4765C54CA2BA}" name="2016 [note 2]" dataDxfId="56" dataCellStyle="Normal 2"/>
    <tableColumn id="6" xr3:uid="{4A6DED63-74DC-4BE8-9AA7-2846021E3641}" name="2017" dataDxfId="55" dataCellStyle="Normal 2"/>
    <tableColumn id="7" xr3:uid="{A25EE3C8-4FB4-414C-BFAB-A75E6A7FCF4F}" name="2018" dataDxfId="54" dataCellStyle="Normal 2"/>
    <tableColumn id="8" xr3:uid="{CD70B93A-DF72-4533-96D3-94822818E86D}" name="2019" dataDxfId="53" dataCellStyle="Normal 2"/>
    <tableColumn id="9" xr3:uid="{78DA629F-AFE3-48AA-88D7-B569DDEBA018}" name="2020" dataDxfId="52" dataCellStyle="Normal 2"/>
    <tableColumn id="10" xr3:uid="{8494130A-ACAE-4B7F-BE3D-E0991C6D664D}" name="2021" dataDxfId="51" dataCellStyle="Normal 2"/>
    <tableColumn id="11" xr3:uid="{D07980B6-454C-4347-9694-A29C3E4596B7}" name="2022" dataDxfId="50" dataCellStyle="Normal 2"/>
    <tableColumn id="12" xr3:uid="{1C5EDBE5-B8FF-4233-B50B-BDC220FA606B}" name="2023" dataDxfId="49" dataCellStyle="Normal 2"/>
    <tableColumn id="13" xr3:uid="{FA6D5363-B198-4939-AFB0-3F83E68AC6AF}" name="2024" dataDxfId="48" dataCellStyle="Normal 2"/>
    <tableColumn id="14" xr3:uid="{4172EE98-5851-42E7-92DE-349D12FA5153}" name="% change year ending March 2014 to March 2024" dataDxfId="47">
      <calculatedColumnFormula>M6/C6-1</calculatedColumnFormula>
    </tableColumn>
    <tableColumn id="15" xr3:uid="{7256A955-2445-4E61-8A3B-AB93CA0AB5B4}" name="% change year ending March 2023 to March 2024" dataDxfId="46">
      <calculatedColumnFormula>M6/L6-1</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1C3F5314-F3E5-478B-8E42-8E53A3B631D0}" name="Time_to_1st_reoff_yrs" displayName="Time_to_1st_reoff_yrs" ref="A5:O30" totalsRowShown="0" headerRowDxfId="45" dataDxfId="43" headerRowBorderDxfId="44" tableBorderDxfId="42" headerRowCellStyle="Normal 2">
  <tableColumns count="15">
    <tableColumn id="1" xr3:uid="{C87C79A2-463F-4285-ABE6-F0037FEDA6B5}" name="Number or proportion" dataDxfId="41" dataCellStyle="Normal 2"/>
    <tableColumn id="2" xr3:uid="{66F81E32-8151-4092-AE13-7D1D1F379E5D}" name="Time to first reoffence" dataDxfId="40" dataCellStyle="Normal 2"/>
    <tableColumn id="3" xr3:uid="{2355243B-6BB9-4333-B665-D25422678026}" name="2014" dataDxfId="39"/>
    <tableColumn id="4" xr3:uid="{8F3C59A8-7B4B-4124-81F5-E56DD06AFB23}" name="2015" dataDxfId="38"/>
    <tableColumn id="5" xr3:uid="{FE60E467-E6BE-457A-90F7-8828729D92F7}" name="2016 [note 2]" dataDxfId="37"/>
    <tableColumn id="6" xr3:uid="{8A11CC09-A664-415D-8054-D3FCCF96E7B2}" name="2017" dataDxfId="36"/>
    <tableColumn id="7" xr3:uid="{7181E4CD-FC0C-473E-84FF-352765008AEB}" name="2018" dataDxfId="35"/>
    <tableColumn id="8" xr3:uid="{08D2F1C6-516E-4524-AC56-62ED1AF09DD7}" name="2019" dataDxfId="34"/>
    <tableColumn id="9" xr3:uid="{D30EF08D-6586-4B32-A2F9-30CC6A7DBE14}" name="2020" dataDxfId="33"/>
    <tableColumn id="10" xr3:uid="{E4A06EFC-D438-4802-B714-8F3C9DDC5327}" name="2021" dataDxfId="32"/>
    <tableColumn id="11" xr3:uid="{756CA9A1-146B-44EA-BDF4-BD15470CAF64}" name="2022" dataDxfId="31"/>
    <tableColumn id="12" xr3:uid="{6A836EAC-EAF5-4702-A8BC-D163C9C137CE}" name="2023" dataDxfId="30"/>
    <tableColumn id="13" xr3:uid="{60B5F440-D4D6-4B5C-B1F6-A80A2DC75A50}" name="2024" dataDxfId="29"/>
    <tableColumn id="14" xr3:uid="{9C7F95DC-2DEE-4898-8281-1813AB38C2B5}" name="% change year ending March 2014 to March 2024" dataDxfId="28" dataCellStyle="Normal 2">
      <calculatedColumnFormula>M6-C6</calculatedColumnFormula>
    </tableColumn>
    <tableColumn id="15" xr3:uid="{5B2BF9C3-E21E-4773-98CC-DB72F5210692}" name="% change year ending March 2023 to March 2024" dataDxfId="27" dataCellStyle="Normal 2">
      <calculatedColumnFormula>M6-L6</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C5B4880F-0A19-468E-9471-BB49F122C43D}" name="Time_to_1st_reoff_qtrs" displayName="Time_to_1st_reoff_qtrs" ref="A5:F30" totalsRowShown="0" headerRowDxfId="26" dataDxfId="24" headerRowBorderDxfId="25" tableBorderDxfId="23" headerRowCellStyle="Normal 2">
  <tableColumns count="6">
    <tableColumn id="1" xr3:uid="{6402D3BA-2AF3-4516-BAF6-58A339181BD5}" name="Number or proportion" dataDxfId="22" dataCellStyle="Normal 2"/>
    <tableColumn id="2" xr3:uid="{A4B9399B-3E5A-4008-92DD-2AE468E8BBE3}" name="Time to first reoffence" dataDxfId="21" dataCellStyle="Normal 2"/>
    <tableColumn id="3" xr3:uid="{FEE20252-CC08-4E62-A768-E5293041F0B6}" name="Apr - Jun 2023" dataDxfId="20"/>
    <tableColumn id="4" xr3:uid="{7D2F2622-6E02-41FE-8BA4-9697E492EE47}" name="Jul - Sep 2023" dataDxfId="19"/>
    <tableColumn id="5" xr3:uid="{669379B3-F361-44E6-B030-C71A17A3AF02}" name="Oct - Dec 2023" dataDxfId="18"/>
    <tableColumn id="6" xr3:uid="{4598E079-E5B0-479C-A1C0-81BD9122B8FB}" name="Jan - Mar 2024" dataDxfId="17"/>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EEA73EC-4A47-48F0-A365-CB53E6D25A8B}" name="Est_yrs" displayName="Est_yrs" ref="A4:N109" totalsRowShown="0" headerRowDxfId="16" dataDxfId="15" tableBorderDxfId="14" headerRowCellStyle="Normal 2" dataCellStyle="Normal 2">
  <tableColumns count="14">
    <tableColumn id="1" xr3:uid="{BF9E94A3-279B-4151-87D6-B4D189300F50}" name="Establishment type_x000a_[note 13]" dataDxfId="13" dataCellStyle="Normal 2"/>
    <tableColumn id="2" xr3:uid="{2063C46E-63D9-4ACB-9FEE-0AAC599C0794}" name="Establishment" dataDxfId="12" dataCellStyle="Normal 2"/>
    <tableColumn id="3" xr3:uid="{3BBCA430-3185-4ACC-AE48-E1062B663CD5}" name="Measure [note 13]" dataDxfId="11" dataCellStyle="Normal 2"/>
    <tableColumn id="4" xr3:uid="{30F1B985-AB10-4005-A144-6A20CB6B51D2}" name="2014" dataDxfId="10" dataCellStyle="Normal 2"/>
    <tableColumn id="5" xr3:uid="{8C7F8B4A-0384-41A6-ABAA-74B92F73F65E}" name="2015" dataDxfId="9" dataCellStyle="Normal 2"/>
    <tableColumn id="6" xr3:uid="{539E55E7-2020-4B6C-A7AC-8E4CC4E09F57}" name="2016 [note 2]" dataDxfId="8" dataCellStyle="Normal 2"/>
    <tableColumn id="7" xr3:uid="{4FB7B450-8026-4A32-8989-FA07CC02B1C4}" name="2017" dataDxfId="7" dataCellStyle="Normal 2"/>
    <tableColumn id="8" xr3:uid="{EB6A67A2-D667-4EE0-B115-808EE4156846}" name="2018" dataDxfId="6" dataCellStyle="Normal 2"/>
    <tableColumn id="9" xr3:uid="{D3AF1119-6660-4791-AD1F-C5E2ABBD067F}" name="2019" dataDxfId="5" dataCellStyle="Normal 2"/>
    <tableColumn id="10" xr3:uid="{1F5D878C-0A89-404F-B732-C1DF98E3EEE9}" name="2020" dataDxfId="4" dataCellStyle="Normal 2"/>
    <tableColumn id="11" xr3:uid="{1ECA7AA5-5650-4C76-A6DF-F5A200FA1811}" name="2021" dataDxfId="3" dataCellStyle="Normal 2"/>
    <tableColumn id="12" xr3:uid="{5B6B92F9-2E53-4D23-9CBC-315E91363389}" name="2022" dataDxfId="2" dataCellStyle="Normal 2"/>
    <tableColumn id="13" xr3:uid="{BE32B9B2-147A-4241-A991-5A2989525240}" name="2023" dataDxfId="1" dataCellStyle="Normal 2"/>
    <tableColumn id="14" xr3:uid="{8E4611B3-4BF6-4CF7-BD41-F5C3D6B8F42D}" name="2024" dataDxfId="0" dataCellStyle="Normal 2"/>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A2A3126-DE4F-4D60-BEF1-0782A1C5CF7A}" name="Reoff_yrs" displayName="Reoff_yrs" ref="A4:N10" totalsRowShown="0" headerRowDxfId="267" dataDxfId="265" headerRowBorderDxfId="266" tableBorderDxfId="264" headerRowCellStyle="Normal 2" dataCellStyle="Normal 2">
  <tableColumns count="14">
    <tableColumn id="1" xr3:uid="{AE997F05-39D7-4A83-A833-ABDE25FAD60A}" name="Annual aggregated, year ending March" dataDxfId="263" dataCellStyle="Normal 2"/>
    <tableColumn id="2" xr3:uid="{F911BCE3-1E38-486A-913D-441B0B428AB5}" name="2014" dataDxfId="262" dataCellStyle="Normal 2"/>
    <tableColumn id="3" xr3:uid="{1AC57C63-1DC8-49D6-A5DE-DE4DCC216090}" name="2015" dataDxfId="261" dataCellStyle="Normal 2"/>
    <tableColumn id="4" xr3:uid="{72765671-7E95-4997-A610-2EAC1FA17281}" name="2016 [note 2]" dataDxfId="260" dataCellStyle="Normal 2"/>
    <tableColumn id="5" xr3:uid="{DC1F7168-213A-483F-B1A5-411BE8FFC78C}" name="2017" dataDxfId="259" dataCellStyle="Normal 2"/>
    <tableColumn id="6" xr3:uid="{BA46FCE9-D6F7-4505-8AEA-B61039EC4034}" name="2018" dataDxfId="258" dataCellStyle="Normal 2"/>
    <tableColumn id="7" xr3:uid="{7A2CAFBC-3213-4F19-9387-27064348DC91}" name="2019" dataDxfId="257" dataCellStyle="Normal 2"/>
    <tableColumn id="8" xr3:uid="{CC624B45-762F-4F4D-BF2B-CB8E0FBC03E7}" name="2020" dataDxfId="256" dataCellStyle="Normal 2"/>
    <tableColumn id="9" xr3:uid="{7E2AAB52-DF91-48A1-9B35-3C942E8DD977}" name="2021" dataDxfId="255" dataCellStyle="Normal 2"/>
    <tableColumn id="10" xr3:uid="{51E0261D-C8A0-482A-96DC-1B4D165863E3}" name="2022" dataDxfId="254" dataCellStyle="Normal 2"/>
    <tableColumn id="11" xr3:uid="{DB54E1DA-3B75-4007-A73C-0A0F6A95F58D}" name="2023" dataDxfId="253" dataCellStyle="Normal 2"/>
    <tableColumn id="12" xr3:uid="{0BFFA9A7-62FB-4B37-9D1B-F973C9E1034D}" name="2024" dataDxfId="252" dataCellStyle="Normal 2"/>
    <tableColumn id="13" xr3:uid="{4CD197A4-13BF-4A9B-86C1-056EE350B0BD}" name="% change year ending March 2014 to March 2024" dataDxfId="251">
      <calculatedColumnFormula>Reoff_yrs[[#This Row],[2024]]/Reoff_yrs[[#This Row],[2014]]-1</calculatedColumnFormula>
    </tableColumn>
    <tableColumn id="14" xr3:uid="{714E7A8C-9375-4102-9564-CF7A7C74F677}" name="% change year ending March 2023 to March 2024" dataDxfId="250">
      <calculatedColumnFormula>Reoff_yrs[[#This Row],[2024]]/Reoff_yrs[[#This Row],[2023]]-1</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4584A1A-2D9E-4ACD-A929-58A47BD55EE1}" name="Reoff_qtrs" displayName="Reoff_qtrs" ref="A13:E19" totalsRowShown="0" headerRowDxfId="249" dataDxfId="247" headerRowBorderDxfId="248" tableBorderDxfId="246" headerRowCellStyle="Normal 2" dataCellStyle="Normal 2">
  <tableColumns count="5">
    <tableColumn id="1" xr3:uid="{54215EC4-7B42-483D-A391-D4911E9E6F0A}" name="Three monthly cohorts" dataDxfId="245" dataCellStyle="Normal 2"/>
    <tableColumn id="2" xr3:uid="{F652F08F-E302-47BC-A065-85BC2F7EE0A6}" name="Apr - Jun 2023" dataDxfId="244" dataCellStyle="Normal 2"/>
    <tableColumn id="3" xr3:uid="{6D43150C-5166-4408-B3EF-1D6319049A18}" name="Jul - Sep 2023" dataDxfId="243" dataCellStyle="Normal 2"/>
    <tableColumn id="4" xr3:uid="{857D1CFC-0504-4220-BD15-900D3E086B9F}" name="Oct - Dec 2023" dataDxfId="242" dataCellStyle="Normal 2"/>
    <tableColumn id="5" xr3:uid="{26282859-4C18-4F55-830B-4D9D2AE60DE4}" name="Jan - Mar 2024" dataDxfId="241" dataCellStyle="Normal 2"/>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BC7316BA-3C48-4FB9-BF4E-D4D85958CF84}" name="Sex_yrs" displayName="Sex_yrs" ref="A4:O14" totalsRowShown="0" headerRowDxfId="240" dataDxfId="238" headerRowBorderDxfId="239" tableBorderDxfId="237" headerRowCellStyle="Normal 2" dataCellStyle="Normal 2">
  <tableColumns count="15">
    <tableColumn id="1" xr3:uid="{67E186A7-53EB-4E89-90FA-688B8E646E76}" name="Sex" dataDxfId="236" dataCellStyle="Normal 2"/>
    <tableColumn id="2" xr3:uid="{A801D585-0B5C-4AC6-B738-DE9E5D8CC8A9}" name="Annual aggregated, year ending March" dataDxfId="235" dataCellStyle="Normal 2"/>
    <tableColumn id="3" xr3:uid="{B1B25B73-6B16-49A0-88D1-40A4C6F84330}" name="2014" dataDxfId="234" dataCellStyle="Normal 2"/>
    <tableColumn id="4" xr3:uid="{E73BFB5A-5423-424C-A4E1-66BD722B027B}" name="2015" dataDxfId="233" dataCellStyle="Normal 2"/>
    <tableColumn id="5" xr3:uid="{07E761CD-EC20-42BB-BF58-EF963781F5AD}" name="2016 [note 2]" dataDxfId="232" dataCellStyle="Normal 2"/>
    <tableColumn id="6" xr3:uid="{ED2570C0-D476-4092-BB8D-C48CA6080D05}" name="2017" dataDxfId="231" dataCellStyle="Normal 2"/>
    <tableColumn id="7" xr3:uid="{7664A964-CD5A-48E3-800A-62343485227B}" name="2018" dataDxfId="230" dataCellStyle="Normal 2"/>
    <tableColumn id="8" xr3:uid="{AC8E6953-6C45-4DD3-A860-F0364035871E}" name="2019" dataDxfId="229" dataCellStyle="Normal 2"/>
    <tableColumn id="9" xr3:uid="{DDAB3001-CD91-4827-AA8B-A471240AA11B}" name="2020" dataDxfId="228" dataCellStyle="Normal 2"/>
    <tableColumn id="10" xr3:uid="{D5E2B258-5243-4995-921A-D87039FD4117}" name="2021" dataDxfId="227" dataCellStyle="Normal 2"/>
    <tableColumn id="11" xr3:uid="{FCDA2F7B-8A8F-46D7-B777-36769182908B}" name="2022" dataDxfId="226" dataCellStyle="Normal 2"/>
    <tableColumn id="12" xr3:uid="{B640B2F9-ADC4-48F7-B690-84C1D8873D24}" name="2023" dataDxfId="225" dataCellStyle="Normal 2"/>
    <tableColumn id="13" xr3:uid="{A1E8354A-5F9F-4A79-8C57-B6D1F6A069F1}" name="2024" dataDxfId="224" dataCellStyle="Normal 2"/>
    <tableColumn id="14" xr3:uid="{513E34EC-DCF2-4381-BFA8-D1A6D911208F}" name="% change year ending March 2014 to March 2024" dataDxfId="223">
      <calculatedColumnFormula>M5/C5-1</calculatedColumnFormula>
    </tableColumn>
    <tableColumn id="15" xr3:uid="{7F508A76-C868-4A69-BDD7-CBA1DFBC1C81}" name="% change year ending March 2023 to March 2024" dataDxfId="222">
      <calculatedColumnFormula>M5/L5-1</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86F60513-802C-4918-A5F1-1478023301C3}" name="Sex_qtrs" displayName="Sex_qtrs" ref="A17:F27" totalsRowShown="0" headerRowDxfId="221" dataDxfId="219" headerRowBorderDxfId="220" tableBorderDxfId="218" headerRowCellStyle="Normal 2" dataCellStyle="Normal 2">
  <tableColumns count="6">
    <tableColumn id="1" xr3:uid="{1BC009E8-D5DB-47FC-9EED-E6DEF80598B1}" name="Sex" dataDxfId="217" dataCellStyle="Normal 2"/>
    <tableColumn id="2" xr3:uid="{41EAEAE3-2B85-4194-92DC-71EB367EEE44}" name="Three monthly cohorts" dataDxfId="216" dataCellStyle="Normal 2"/>
    <tableColumn id="3" xr3:uid="{69B8A8F1-1596-44C0-89C0-8E08B8B751AD}" name="Apr - Jun 2023" dataDxfId="215" dataCellStyle="Normal 2"/>
    <tableColumn id="4" xr3:uid="{EDBAAD2A-42EF-4D2E-A63B-5F8DD93BC4B1}" name="Jul - Sep 2023" dataDxfId="214" dataCellStyle="Normal 2"/>
    <tableColumn id="5" xr3:uid="{FE7BEEDD-2BBD-4E5E-97F1-2663DED69FE5}" name="Oct - Dec 2023" dataDxfId="213" dataCellStyle="Normal 2"/>
    <tableColumn id="6" xr3:uid="{56EC378A-D706-4FC5-9F1E-784F026D5631}" name="Jan - Mar 2024" dataDxfId="212" dataCellStyle="Normal 2"/>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472647A5-555E-420D-A516-DD75BCC15819}" name="Age_yrs" displayName="Age_yrs" ref="A4:O14" totalsRowShown="0" headerRowDxfId="211" dataDxfId="209" headerRowBorderDxfId="210" tableBorderDxfId="208" headerRowCellStyle="Normal 2" dataCellStyle="Normal 2">
  <tableColumns count="15">
    <tableColumn id="1" xr3:uid="{E462065D-1B1C-400E-8224-CBC766E4EBE6}" name="Age group" dataDxfId="207" dataCellStyle="Normal 2"/>
    <tableColumn id="2" xr3:uid="{CC7EDDC3-356D-4FE5-A9D6-3E368B12B847}" name="Annual aggregated, year ending March" dataDxfId="206" dataCellStyle="Normal 2"/>
    <tableColumn id="3" xr3:uid="{831426E0-AD05-46F9-AD96-C053B38B2F37}" name="2014" dataDxfId="205" dataCellStyle="Normal 2"/>
    <tableColumn id="4" xr3:uid="{55FC158E-8A2A-4919-AFA3-6CAD85BF0048}" name="2015" dataDxfId="204" dataCellStyle="Normal 2"/>
    <tableColumn id="5" xr3:uid="{A365E052-10B0-4047-B5DB-4411FD5032D8}" name="2016 [note 2]" dataDxfId="203" dataCellStyle="Normal 2"/>
    <tableColumn id="6" xr3:uid="{E0D44163-F7B6-48EC-9351-A58ACA67DF33}" name="2017" dataDxfId="202" dataCellStyle="Normal 2"/>
    <tableColumn id="7" xr3:uid="{D5D5868F-9A08-408A-8736-969F2B84E7B1}" name="2018" dataDxfId="201" dataCellStyle="Normal 2"/>
    <tableColumn id="8" xr3:uid="{2BE46CCA-6B73-4A08-AC11-BF5A50707269}" name="2019" dataDxfId="200" dataCellStyle="Normal 2"/>
    <tableColumn id="9" xr3:uid="{2BB07768-381A-45A2-8306-E960AFBD16A7}" name="2020" dataDxfId="199" dataCellStyle="Normal 2"/>
    <tableColumn id="10" xr3:uid="{4C0C2751-0A75-45B2-902B-82942036477E}" name="2021" dataDxfId="198" dataCellStyle="Normal 2"/>
    <tableColumn id="11" xr3:uid="{2A184C0F-F561-4BA4-9583-CDB5EBE8162F}" name="2022" dataDxfId="197" dataCellStyle="Normal 2"/>
    <tableColumn id="12" xr3:uid="{21508787-BC1F-471E-AA0A-4D7CBB052A67}" name="2023" dataDxfId="196" dataCellStyle="Normal 2"/>
    <tableColumn id="13" xr3:uid="{28D2A65D-EB76-4381-AA9B-9D75A7E8065A}" name="2024" dataDxfId="195" dataCellStyle="Normal 2"/>
    <tableColumn id="14" xr3:uid="{CD1D1874-F04D-4675-8151-E168ED5B9020}" name="% change year ending March 2014 to March 2024" dataDxfId="194">
      <calculatedColumnFormula>M5/C5-1</calculatedColumnFormula>
    </tableColumn>
    <tableColumn id="15" xr3:uid="{46FF73C7-4C44-4AC9-81CB-F1B00197E49F}" name="% change year ending March 2023 to March 2024" dataDxfId="193">
      <calculatedColumnFormula>M5/L5-1</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DABF87A8-FB56-41A8-BE05-6882D0CE53A1}" name="Age_qtrs" displayName="Age_qtrs" ref="A17:F27" totalsRowShown="0" headerRowDxfId="192" dataDxfId="190" headerRowBorderDxfId="191" tableBorderDxfId="189" headerRowCellStyle="Normal 2" dataCellStyle="Normal 2">
  <tableColumns count="6">
    <tableColumn id="1" xr3:uid="{2D200E5E-EE65-4757-A13A-BB93171D5F63}" name="Age group" dataDxfId="188" dataCellStyle="Normal 2"/>
    <tableColumn id="2" xr3:uid="{8122872D-FF46-4645-8E9C-F25CE6CF758A}" name="Three monthly cohorts" dataDxfId="187" dataCellStyle="Normal 2"/>
    <tableColumn id="3" xr3:uid="{CEB9873D-40D7-4197-BFC0-134E5C3DBEC9}" name="Apr - Jun 2023" dataDxfId="186" dataCellStyle="Normal 2"/>
    <tableColumn id="4" xr3:uid="{AE231D7B-E6D2-4E1C-B1D1-5D21D25243D7}" name="Jul - Sep 2023" dataDxfId="185" dataCellStyle="Normal 2"/>
    <tableColumn id="5" xr3:uid="{067EF898-F91B-4288-868D-865DE598C53C}" name="Oct - Dec 2023" dataDxfId="184" dataCellStyle="Normal 2"/>
    <tableColumn id="6" xr3:uid="{B4EEA74B-F21B-4394-A15B-26267F29AAA4}" name="Jan - Mar 2024" dataDxfId="183" dataCellStyle="Normal 2"/>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7C512FA5-EB37-4208-B721-1FEBBB9BF594}" name="Ethn_yrs" displayName="Ethn_yrs" ref="A5:O35" totalsRowShown="0" headerRowDxfId="182" dataDxfId="180" headerRowBorderDxfId="181" tableBorderDxfId="179" headerRowCellStyle="Normal 2" dataCellStyle="Comma">
  <tableColumns count="15">
    <tableColumn id="1" xr3:uid="{78109083-FE3B-4786-B292-C90DB2E79FA4}" name="Ethnicity" dataDxfId="178" dataCellStyle="Normal 2"/>
    <tableColumn id="2" xr3:uid="{B8AEF8EB-87F7-49CB-90FA-8B94AFBB2FB6}" name="Annual aggregated, year ending March" dataDxfId="177" dataCellStyle="Normal 2"/>
    <tableColumn id="3" xr3:uid="{21445A01-6C3F-4E3F-BB6A-FF1717DD9861}" name="2014" dataDxfId="176" dataCellStyle="Comma"/>
    <tableColumn id="4" xr3:uid="{CF40DFA0-EF22-4224-AF34-E66D22E32377}" name="2015" dataDxfId="175" dataCellStyle="Comma"/>
    <tableColumn id="5" xr3:uid="{24E98F9E-3D95-4B53-832D-40F92C70731F}" name="2016 [note 2]" dataDxfId="174" dataCellStyle="Comma"/>
    <tableColumn id="6" xr3:uid="{B067C51B-D5A0-4981-8C1C-15D8E9C218F2}" name="2017" dataDxfId="173" dataCellStyle="Comma"/>
    <tableColumn id="7" xr3:uid="{9EEBE329-CA6C-4EF0-A08E-AA860F712BD9}" name="2018" dataDxfId="172" dataCellStyle="Comma"/>
    <tableColumn id="8" xr3:uid="{6CBCB16F-69D2-474D-8AD3-ABFC56923CDE}" name="2019" dataDxfId="171" dataCellStyle="Comma"/>
    <tableColumn id="9" xr3:uid="{B89E88CF-4120-4CCC-BC9E-1541FBEA83B0}" name="2020" dataDxfId="170" dataCellStyle="Comma"/>
    <tableColumn id="10" xr3:uid="{CEA8101D-E88A-4355-8E57-0E6C5FF7B0E6}" name="2021" dataDxfId="169" dataCellStyle="Comma"/>
    <tableColumn id="11" xr3:uid="{F5C5820E-2F5A-4DC7-874D-FFEB901A6F73}" name="2022" dataDxfId="168" dataCellStyle="Comma"/>
    <tableColumn id="12" xr3:uid="{CFBED3E3-7260-458E-B5A0-996DFC31F0DD}" name="2023" dataDxfId="167" dataCellStyle="Comma"/>
    <tableColumn id="13" xr3:uid="{908037D2-64C2-4658-82B0-C1F428DECA7A}" name="2024" dataDxfId="166" dataCellStyle="Comma"/>
    <tableColumn id="14" xr3:uid="{0A85D857-7881-4880-85C9-F0BB32CB01EB}" name="% change year ending March 2014 to March 2024" dataDxfId="165">
      <calculatedColumnFormula>M6/C6-1</calculatedColumnFormula>
    </tableColumn>
    <tableColumn id="15" xr3:uid="{A754647F-6393-44A2-A545-5CD01510352E}" name="% change year ending March 2023 to March 2024" dataDxfId="164">
      <calculatedColumnFormula>M6/L6-1</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2E4FA85E-2D45-4420-BA6E-F1F151736D43}" name="Ethn_qtrs" displayName="Ethn_qtrs" ref="A4:F34" totalsRowShown="0" headerRowDxfId="163" dataDxfId="161" headerRowBorderDxfId="162" tableBorderDxfId="160" headerRowCellStyle="Normal 2" dataCellStyle="Comma">
  <tableColumns count="6">
    <tableColumn id="1" xr3:uid="{218B14FC-C315-4AE0-A56A-65745B9D4EDC}" name="Ethnicity" dataDxfId="159" dataCellStyle="Normal 2"/>
    <tableColumn id="2" xr3:uid="{AAD455C4-497C-4865-8984-95CD98EB6BDE}" name="Three monthly cohorts" dataDxfId="158" dataCellStyle="Normal 2"/>
    <tableColumn id="3" xr3:uid="{D5618D1F-4389-4FED-8526-212195D0C4E8}" name="Apr - Jun 2023" dataDxfId="157" dataCellStyle="Comma"/>
    <tableColumn id="4" xr3:uid="{E7AE169F-0682-46FE-97F7-D13B320C6789}" name="Jul - Sep 2023" dataDxfId="156" dataCellStyle="Comma"/>
    <tableColumn id="5" xr3:uid="{B7F27082-7AB3-4543-9B07-3B44C976DA18}" name="Oct - Dec 2023" dataDxfId="155" dataCellStyle="Comma"/>
    <tableColumn id="6" xr3:uid="{518D0A10-466F-4769-A5C0-E49D051E1F5F}" name="Jan - Mar 2024" dataDxfId="154" dataCellStyle="Comma"/>
  </tableColumns>
  <tableStyleInfo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ww.gov.uk/government/collections/proven-reoffending-statistics" TargetMode="External"/></Relationships>
</file>

<file path=xl/worksheets/_rels/sheet10.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17.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hyperlink" Target="https://www.google.com/url?sa=t&amp;rct=j&amp;q=&amp;esrc=s&amp;source=web&amp;cd=2&amp;ved=2ahUKEwiV0rWZxvneAhVOZFAKHcblBXkQFjABegQICRAC&amp;url=https%3A%2F%2Fwww.ons.gov.uk%2Fons%2Fguide-method%2Fmethod-quality%2Fspecific%2Fcrime-statistics-methodology%2Fpresentational-changes-on-police-recorded-crime-in-england-and-wales.pdf&amp;usg=AOvVaw1qDX8jP9Rv4tCm9R4h4qOt" TargetMode="External"/></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table" Target="../tables/table6.xml"/></Relationships>
</file>

<file path=xl/worksheets/_rels/sheet6.xml.rels><?xml version="1.0" encoding="UTF-8" standalone="yes"?>
<Relationships xmlns="http://schemas.openxmlformats.org/package/2006/relationships"><Relationship Id="rId1" Type="http://schemas.openxmlformats.org/officeDocument/2006/relationships/table" Target="../tables/table8.xml"/></Relationships>
</file>

<file path=xl/worksheets/_rels/sheet7.xml.rels><?xml version="1.0" encoding="UTF-8" standalone="yes"?>
<Relationships xmlns="http://schemas.openxmlformats.org/package/2006/relationships"><Relationship Id="rId1" Type="http://schemas.openxmlformats.org/officeDocument/2006/relationships/table" Target="../tables/table9.xml"/></Relationships>
</file>

<file path=xl/worksheets/_rels/sheet8.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5"/>
  <sheetViews>
    <sheetView workbookViewId="0"/>
  </sheetViews>
  <sheetFormatPr defaultColWidth="9.140625" defaultRowHeight="12.75" x14ac:dyDescent="0.2"/>
  <cols>
    <col min="1" max="1" width="19.28515625" style="2" customWidth="1"/>
    <col min="2" max="2" width="179.7109375" style="2" customWidth="1"/>
    <col min="3" max="3" width="9.140625" style="2" customWidth="1"/>
    <col min="4" max="16384" width="9.140625" style="2"/>
  </cols>
  <sheetData>
    <row r="1" spans="1:2" ht="15.75" x14ac:dyDescent="0.25">
      <c r="A1" s="1" t="s">
        <v>0</v>
      </c>
    </row>
    <row r="2" spans="1:2" s="4" customFormat="1" ht="15.75" customHeight="1" x14ac:dyDescent="0.2">
      <c r="A2" s="3" t="s">
        <v>1</v>
      </c>
      <c r="B2" s="3" t="s">
        <v>2</v>
      </c>
    </row>
    <row r="3" spans="1:2" ht="15.75" customHeight="1" x14ac:dyDescent="0.2">
      <c r="A3" s="5" t="s">
        <v>3</v>
      </c>
      <c r="B3" s="6" t="s">
        <v>144</v>
      </c>
    </row>
    <row r="4" spans="1:2" ht="15.75" customHeight="1" x14ac:dyDescent="0.2">
      <c r="A4" s="5" t="s">
        <v>4</v>
      </c>
      <c r="B4" s="6" t="s">
        <v>145</v>
      </c>
    </row>
    <row r="5" spans="1:2" ht="15.75" customHeight="1" x14ac:dyDescent="0.2">
      <c r="A5" s="5" t="s">
        <v>5</v>
      </c>
      <c r="B5" s="6" t="s">
        <v>146</v>
      </c>
    </row>
    <row r="6" spans="1:2" ht="15.75" customHeight="1" x14ac:dyDescent="0.2">
      <c r="A6" s="5" t="s">
        <v>6</v>
      </c>
      <c r="B6" s="6" t="s">
        <v>147</v>
      </c>
    </row>
    <row r="7" spans="1:2" ht="15.75" customHeight="1" x14ac:dyDescent="0.2">
      <c r="A7" s="5" t="s">
        <v>7</v>
      </c>
      <c r="B7" s="6" t="s">
        <v>148</v>
      </c>
    </row>
    <row r="8" spans="1:2" ht="15.75" customHeight="1" x14ac:dyDescent="0.2">
      <c r="A8" s="5" t="s">
        <v>8</v>
      </c>
      <c r="B8" s="6" t="s">
        <v>149</v>
      </c>
    </row>
    <row r="9" spans="1:2" ht="15.75" customHeight="1" x14ac:dyDescent="0.2">
      <c r="A9" s="5" t="s">
        <v>9</v>
      </c>
      <c r="B9" s="6" t="s">
        <v>150</v>
      </c>
    </row>
    <row r="10" spans="1:2" ht="15.75" customHeight="1" x14ac:dyDescent="0.2">
      <c r="A10" s="5" t="s">
        <v>10</v>
      </c>
      <c r="B10" s="6" t="s">
        <v>151</v>
      </c>
    </row>
    <row r="11" spans="1:2" ht="15.75" customHeight="1" x14ac:dyDescent="0.2">
      <c r="A11" s="5" t="s">
        <v>11</v>
      </c>
      <c r="B11" s="6" t="s">
        <v>152</v>
      </c>
    </row>
    <row r="12" spans="1:2" ht="15.75" customHeight="1" x14ac:dyDescent="0.2">
      <c r="A12" s="5" t="s">
        <v>12</v>
      </c>
      <c r="B12" s="6" t="s">
        <v>153</v>
      </c>
    </row>
    <row r="13" spans="1:2" ht="15.75" customHeight="1" x14ac:dyDescent="0.2">
      <c r="A13" s="5" t="s">
        <v>13</v>
      </c>
      <c r="B13" s="6" t="s">
        <v>154</v>
      </c>
    </row>
    <row r="14" spans="1:2" ht="15.75" customHeight="1" x14ac:dyDescent="0.2">
      <c r="A14" s="157" t="s">
        <v>201</v>
      </c>
      <c r="B14" s="6" t="s">
        <v>155</v>
      </c>
    </row>
    <row r="15" spans="1:2" ht="15.75" customHeight="1" x14ac:dyDescent="0.2">
      <c r="A15" s="5" t="s">
        <v>14</v>
      </c>
      <c r="B15" s="6" t="s">
        <v>156</v>
      </c>
    </row>
    <row r="16" spans="1:2" ht="15.75" customHeight="1" x14ac:dyDescent="0.2">
      <c r="A16" s="5" t="s">
        <v>15</v>
      </c>
      <c r="B16" s="6" t="s">
        <v>157</v>
      </c>
    </row>
    <row r="17" spans="1:2" ht="15.75" customHeight="1" x14ac:dyDescent="0.2">
      <c r="A17" s="5" t="s">
        <v>16</v>
      </c>
      <c r="B17" s="6" t="s">
        <v>158</v>
      </c>
    </row>
    <row r="18" spans="1:2" ht="15.75" customHeight="1" x14ac:dyDescent="0.25">
      <c r="A18" s="185" t="s">
        <v>17</v>
      </c>
    </row>
    <row r="19" spans="1:2" ht="15.75" customHeight="1" x14ac:dyDescent="0.2">
      <c r="A19" s="5" t="s">
        <v>18</v>
      </c>
    </row>
    <row r="20" spans="1:2" s="6" customFormat="1" ht="15.75" customHeight="1" x14ac:dyDescent="0.25">
      <c r="A20" s="6" t="s">
        <v>19</v>
      </c>
      <c r="B20" s="110"/>
    </row>
    <row r="21" spans="1:2" s="6" customFormat="1" x14ac:dyDescent="0.25"/>
    <row r="25" spans="1:2" x14ac:dyDescent="0.2">
      <c r="A25" s="9"/>
    </row>
  </sheetData>
  <hyperlinks>
    <hyperlink ref="A3" location="'8.1a and 8.1b'!A1" display="Tables 8.1a and 8.1b" xr:uid="{00000000-0004-0000-0000-000000000000}"/>
    <hyperlink ref="A4" location="'8.2a and 8.2b'!A1" display="Tables 8.2a and 8.2b" xr:uid="{00000000-0004-0000-0000-000001000000}"/>
    <hyperlink ref="A5" location="'8.3a and 8.3b'!A1" display="Tables 8.3a and 8.3b" xr:uid="{00000000-0004-0000-0000-000002000000}"/>
    <hyperlink ref="A6" location="'8.4a'!A1" display="Table 8.4a" xr:uid="{00000000-0004-0000-0000-000003000000}"/>
    <hyperlink ref="A7" location="'8.4b'!A1" display="Table 8.4b" xr:uid="{00000000-0004-0000-0000-000004000000}"/>
    <hyperlink ref="A8" location="'8.5a'!A1" display="Table 8.5a" xr:uid="{00000000-0004-0000-0000-000005000000}"/>
    <hyperlink ref="A9" location="'8.5b'!A1" display="Table 8.5b" xr:uid="{00000000-0004-0000-0000-000006000000}"/>
    <hyperlink ref="A10" location="'8.6a'!A1" display="Table 8.6a" xr:uid="{00000000-0004-0000-0000-000007000000}"/>
    <hyperlink ref="A11" location="'8.6b'!A1" display="Table 8.6b" xr:uid="{00000000-0004-0000-0000-000008000000}"/>
    <hyperlink ref="A12" location="'8.7a'!A1" display="Table 8.7a" xr:uid="{00000000-0004-0000-0000-000009000000}"/>
    <hyperlink ref="A13" location="'8.7b'!A1" display="Table 8.7b" xr:uid="{00000000-0004-0000-0000-00000A000000}"/>
    <hyperlink ref="A14" location="'8.8'!A1" display="Table 8.8" xr:uid="{00000000-0004-0000-0000-00000B000000}"/>
    <hyperlink ref="A15" location="'8.9a'!A1" display="Table 8.9a" xr:uid="{00000000-0004-0000-0000-00000D000000}"/>
    <hyperlink ref="A16" location="'8.9b'!A1" display="Table 8.9b" xr:uid="{00000000-0004-0000-0000-00000E000000}"/>
    <hyperlink ref="A17" location="'8.10'!A1" display="Table 8.10" xr:uid="{00000000-0004-0000-0000-00000F000000}"/>
    <hyperlink ref="A19" r:id="rId1" xr:uid="{00000000-0004-0000-0000-000010000000}"/>
  </hyperlinks>
  <pageMargins left="0.74803149606299213" right="0.74803149606299213" top="0.98425196850393704" bottom="0.98425196850393704" header="0.511811023622047" footer="0.511811023622047"/>
  <pageSetup paperSize="0" scale="81" fitToWidth="0" fitToHeight="0" orientation="landscape" horizontalDpi="0" verticalDpi="0" copies="0"/>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37"/>
  <sheetViews>
    <sheetView workbookViewId="0"/>
  </sheetViews>
  <sheetFormatPr defaultColWidth="9.140625" defaultRowHeight="15" customHeight="1" x14ac:dyDescent="0.2"/>
  <cols>
    <col min="1" max="1" width="29" style="2" customWidth="1"/>
    <col min="2" max="2" width="43.85546875" style="2" customWidth="1"/>
    <col min="3" max="13" width="9.42578125" style="2" customWidth="1"/>
    <col min="14" max="15" width="13.85546875" style="2" customWidth="1"/>
    <col min="16" max="16" width="9.140625" style="2" customWidth="1"/>
    <col min="17" max="16384" width="9.140625" style="2"/>
  </cols>
  <sheetData>
    <row r="1" spans="1:15" s="33" customFormat="1" ht="15" customHeight="1" x14ac:dyDescent="0.25">
      <c r="A1" s="1" t="s">
        <v>192</v>
      </c>
    </row>
    <row r="2" spans="1:15" s="33" customFormat="1" ht="15" customHeight="1" x14ac:dyDescent="0.2">
      <c r="A2" s="33" t="s">
        <v>79</v>
      </c>
    </row>
    <row r="3" spans="1:15" s="33" customFormat="1" ht="15" customHeight="1" x14ac:dyDescent="0.2">
      <c r="A3" s="33" t="s">
        <v>202</v>
      </c>
      <c r="C3" s="156"/>
      <c r="D3" s="156"/>
      <c r="E3" s="156"/>
      <c r="F3" s="156"/>
      <c r="G3" s="156"/>
      <c r="H3" s="156"/>
      <c r="I3" s="156"/>
      <c r="J3" s="156"/>
      <c r="K3" s="156"/>
      <c r="L3" s="156"/>
      <c r="M3" s="156"/>
    </row>
    <row r="4" spans="1:15" s="33" customFormat="1" ht="15" customHeight="1" x14ac:dyDescent="0.2">
      <c r="A4" s="33" t="s">
        <v>199</v>
      </c>
    </row>
    <row r="5" spans="1:15" s="35" customFormat="1" ht="56.45" customHeight="1" x14ac:dyDescent="0.2">
      <c r="A5" s="93" t="s">
        <v>80</v>
      </c>
      <c r="B5" s="93" t="s">
        <v>37</v>
      </c>
      <c r="C5" s="125" t="s">
        <v>165</v>
      </c>
      <c r="D5" s="125" t="s">
        <v>166</v>
      </c>
      <c r="E5" s="125" t="s">
        <v>181</v>
      </c>
      <c r="F5" s="125" t="s">
        <v>167</v>
      </c>
      <c r="G5" s="125" t="s">
        <v>168</v>
      </c>
      <c r="H5" s="125" t="s">
        <v>169</v>
      </c>
      <c r="I5" s="125" t="s">
        <v>170</v>
      </c>
      <c r="J5" s="125" t="s">
        <v>171</v>
      </c>
      <c r="K5" s="125" t="s">
        <v>172</v>
      </c>
      <c r="L5" s="125" t="s">
        <v>173</v>
      </c>
      <c r="M5" s="125" t="s">
        <v>174</v>
      </c>
      <c r="N5" s="142" t="s">
        <v>159</v>
      </c>
      <c r="O5" s="142" t="s">
        <v>160</v>
      </c>
    </row>
    <row r="6" spans="1:15" s="35" customFormat="1" ht="15" customHeight="1" x14ac:dyDescent="0.2">
      <c r="A6" s="22" t="s">
        <v>81</v>
      </c>
      <c r="B6" s="48" t="s">
        <v>38</v>
      </c>
      <c r="C6" s="36">
        <v>24.2304732589457</v>
      </c>
      <c r="D6" s="36">
        <v>24.5754565844281</v>
      </c>
      <c r="E6" s="36">
        <v>24.7172564757388</v>
      </c>
      <c r="F6" s="36">
        <v>23.320266831717198</v>
      </c>
      <c r="G6" s="36">
        <v>20.534077321642101</v>
      </c>
      <c r="H6" s="36">
        <v>20.259128386336901</v>
      </c>
      <c r="I6" s="36">
        <v>17.856758212170199</v>
      </c>
      <c r="J6" s="36">
        <v>16.3888888888889</v>
      </c>
      <c r="K6" s="36">
        <v>17.612724354297388</v>
      </c>
      <c r="L6" s="36">
        <v>16.712593000826701</v>
      </c>
      <c r="M6" s="36">
        <v>16.021126760563401</v>
      </c>
      <c r="N6" s="36">
        <f>M6-C6</f>
        <v>-8.209346498382299</v>
      </c>
      <c r="O6" s="36">
        <f>M6-L6</f>
        <v>-0.69146624026329917</v>
      </c>
    </row>
    <row r="7" spans="1:15" s="35" customFormat="1" ht="15" customHeight="1" x14ac:dyDescent="0.2">
      <c r="A7" s="22" t="s">
        <v>81</v>
      </c>
      <c r="B7" s="49" t="s">
        <v>39</v>
      </c>
      <c r="C7" s="38">
        <v>2.50714569273521</v>
      </c>
      <c r="D7" s="38">
        <v>2.5699695784441499</v>
      </c>
      <c r="E7" s="38">
        <v>2.7493234932349302</v>
      </c>
      <c r="F7" s="38">
        <v>2.7864936596874101</v>
      </c>
      <c r="G7" s="38">
        <v>2.7845496894409898</v>
      </c>
      <c r="H7" s="38">
        <v>2.8648255813953498</v>
      </c>
      <c r="I7" s="38">
        <v>2.6821471652593498</v>
      </c>
      <c r="J7" s="38">
        <v>2.6238902340597301</v>
      </c>
      <c r="K7" s="38">
        <v>2.8624689312344658</v>
      </c>
      <c r="L7" s="38">
        <v>2.9002473206924999</v>
      </c>
      <c r="M7" s="38">
        <v>3.0591715976331399</v>
      </c>
      <c r="N7" s="39">
        <f>Prev_off_yrs[[#This Row],[2024]]/Prev_off_yrs[[#This Row],[2014]]-1</f>
        <v>0.22018102358291292</v>
      </c>
      <c r="O7" s="39">
        <f>Prev_off_yrs[[#This Row],[2024]]/Prev_off_yrs[[#This Row],[2023]]-1</f>
        <v>5.4796801571630471E-2</v>
      </c>
    </row>
    <row r="8" spans="1:15" s="35" customFormat="1" ht="15" customHeight="1" x14ac:dyDescent="0.2">
      <c r="A8" s="22" t="s">
        <v>81</v>
      </c>
      <c r="B8" s="49" t="s">
        <v>40</v>
      </c>
      <c r="C8" s="40">
        <v>12631</v>
      </c>
      <c r="D8" s="40">
        <v>11827</v>
      </c>
      <c r="E8" s="40">
        <v>11176</v>
      </c>
      <c r="F8" s="40">
        <v>9449</v>
      </c>
      <c r="G8" s="40">
        <v>7173</v>
      </c>
      <c r="H8" s="40">
        <v>5913</v>
      </c>
      <c r="I8" s="40">
        <v>4447</v>
      </c>
      <c r="J8" s="40">
        <v>3251</v>
      </c>
      <c r="K8" s="40">
        <v>3455</v>
      </c>
      <c r="L8" s="40">
        <v>3518</v>
      </c>
      <c r="M8" s="40">
        <v>3619</v>
      </c>
      <c r="N8" s="39">
        <f>Prev_off_yrs[[#This Row],[2024]]/Prev_off_yrs[[#This Row],[2014]]-1</f>
        <v>-0.71348270129047586</v>
      </c>
      <c r="O8" s="39">
        <f>Prev_off_yrs[[#This Row],[2024]]/Prev_off_yrs[[#This Row],[2023]]-1</f>
        <v>2.8709494030699334E-2</v>
      </c>
    </row>
    <row r="9" spans="1:15" s="35" customFormat="1" ht="15" customHeight="1" x14ac:dyDescent="0.2">
      <c r="A9" s="22" t="s">
        <v>81</v>
      </c>
      <c r="B9" s="49" t="s">
        <v>41</v>
      </c>
      <c r="C9" s="40">
        <v>5038</v>
      </c>
      <c r="D9" s="40">
        <v>4602</v>
      </c>
      <c r="E9" s="40">
        <v>4065</v>
      </c>
      <c r="F9" s="40">
        <v>3391</v>
      </c>
      <c r="G9" s="40">
        <v>2576</v>
      </c>
      <c r="H9" s="40">
        <v>2064</v>
      </c>
      <c r="I9" s="40">
        <v>1658</v>
      </c>
      <c r="J9" s="40">
        <v>1239</v>
      </c>
      <c r="K9" s="40">
        <v>1207</v>
      </c>
      <c r="L9" s="40">
        <v>1213</v>
      </c>
      <c r="M9" s="40">
        <v>1183</v>
      </c>
      <c r="N9" s="39">
        <f>Prev_off_yrs[[#This Row],[2024]]/Prev_off_yrs[[#This Row],[2014]]-1</f>
        <v>-0.76518459706232633</v>
      </c>
      <c r="O9" s="39">
        <f>Prev_off_yrs[[#This Row],[2024]]/Prev_off_yrs[[#This Row],[2023]]-1</f>
        <v>-2.4732069249793875E-2</v>
      </c>
    </row>
    <row r="10" spans="1:15" s="35" customFormat="1" ht="15" customHeight="1" x14ac:dyDescent="0.2">
      <c r="A10" s="51" t="s">
        <v>81</v>
      </c>
      <c r="B10" s="52" t="s">
        <v>42</v>
      </c>
      <c r="C10" s="53">
        <v>20792</v>
      </c>
      <c r="D10" s="53">
        <v>18726</v>
      </c>
      <c r="E10" s="53">
        <v>16446</v>
      </c>
      <c r="F10" s="53">
        <v>14541</v>
      </c>
      <c r="G10" s="53">
        <v>12545</v>
      </c>
      <c r="H10" s="53">
        <v>10188</v>
      </c>
      <c r="I10" s="53">
        <v>9285</v>
      </c>
      <c r="J10" s="53">
        <v>7560</v>
      </c>
      <c r="K10" s="53">
        <v>6853</v>
      </c>
      <c r="L10" s="53">
        <v>7258</v>
      </c>
      <c r="M10" s="53">
        <v>7384</v>
      </c>
      <c r="N10" s="41">
        <f>Prev_off_yrs[[#This Row],[2024]]/Prev_off_yrs[[#This Row],[2014]]-1</f>
        <v>-0.64486340900346284</v>
      </c>
      <c r="O10" s="41">
        <f>Prev_off_yrs[[#This Row],[2024]]/Prev_off_yrs[[#This Row],[2023]]-1</f>
        <v>1.7360154312482834E-2</v>
      </c>
    </row>
    <row r="11" spans="1:15" s="35" customFormat="1" ht="15" customHeight="1" x14ac:dyDescent="0.2">
      <c r="A11" s="22" t="s">
        <v>82</v>
      </c>
      <c r="B11" s="48" t="s">
        <v>38</v>
      </c>
      <c r="C11" s="36">
        <v>42.889978547349102</v>
      </c>
      <c r="D11" s="36">
        <v>43.138173302107703</v>
      </c>
      <c r="E11" s="36">
        <v>42.299197954202</v>
      </c>
      <c r="F11" s="36">
        <v>42.503799917092699</v>
      </c>
      <c r="G11" s="36">
        <v>39.091380203834902</v>
      </c>
      <c r="H11" s="36">
        <v>37.594964184936003</v>
      </c>
      <c r="I11" s="36">
        <v>34.875183553597701</v>
      </c>
      <c r="J11" s="36">
        <v>32.577251808021003</v>
      </c>
      <c r="K11" s="36">
        <v>34.267322983718287</v>
      </c>
      <c r="L11" s="36">
        <v>35.634328358208997</v>
      </c>
      <c r="M11" s="36">
        <v>32.646176911544202</v>
      </c>
      <c r="N11" s="36">
        <f>M11-C11</f>
        <v>-10.2438016358049</v>
      </c>
      <c r="O11" s="36">
        <f>M11-L11</f>
        <v>-2.9881514466647943</v>
      </c>
    </row>
    <row r="12" spans="1:15" s="35" customFormat="1" ht="15" customHeight="1" x14ac:dyDescent="0.2">
      <c r="A12" s="22" t="s">
        <v>82</v>
      </c>
      <c r="B12" s="49" t="s">
        <v>39</v>
      </c>
      <c r="C12" s="38">
        <v>2.8869239013933501</v>
      </c>
      <c r="D12" s="38">
        <v>3.1494028230184599</v>
      </c>
      <c r="E12" s="38">
        <v>3.24374828249519</v>
      </c>
      <c r="F12" s="38">
        <v>3.35793237971391</v>
      </c>
      <c r="G12" s="38">
        <v>3.2271321254971301</v>
      </c>
      <c r="H12" s="38">
        <v>3.3083140877598201</v>
      </c>
      <c r="I12" s="38">
        <v>3.0273684210526302</v>
      </c>
      <c r="J12" s="38">
        <v>2.9253279515640802</v>
      </c>
      <c r="K12" s="38">
        <v>3.3690607734806628</v>
      </c>
      <c r="L12" s="38">
        <v>3.6554973821989498</v>
      </c>
      <c r="M12" s="38">
        <v>3.6314580941446599</v>
      </c>
      <c r="N12" s="39">
        <f>Prev_off_yrs[[#This Row],[2024]]/Prev_off_yrs[[#This Row],[2014]]-1</f>
        <v>0.25789879407350025</v>
      </c>
      <c r="O12" s="39">
        <f>Prev_off_yrs[[#This Row],[2024]]/Prev_off_yrs[[#This Row],[2023]]-1</f>
        <v>-6.5762016877246587E-3</v>
      </c>
    </row>
    <row r="13" spans="1:15" s="35" customFormat="1" ht="15" customHeight="1" x14ac:dyDescent="0.2">
      <c r="A13" s="22" t="s">
        <v>82</v>
      </c>
      <c r="B13" s="49" t="s">
        <v>40</v>
      </c>
      <c r="C13" s="40">
        <v>16161</v>
      </c>
      <c r="D13" s="40">
        <v>14503</v>
      </c>
      <c r="E13" s="40">
        <v>11804</v>
      </c>
      <c r="F13" s="40">
        <v>10329</v>
      </c>
      <c r="G13" s="40">
        <v>7303</v>
      </c>
      <c r="H13" s="40">
        <v>5730</v>
      </c>
      <c r="I13" s="40">
        <v>4314</v>
      </c>
      <c r="J13" s="40">
        <v>2899</v>
      </c>
      <c r="K13" s="40">
        <v>3049</v>
      </c>
      <c r="L13" s="40">
        <v>3491</v>
      </c>
      <c r="M13" s="40">
        <v>3163</v>
      </c>
      <c r="N13" s="39">
        <f>Prev_off_yrs[[#This Row],[2024]]/Prev_off_yrs[[#This Row],[2014]]-1</f>
        <v>-0.80428191324794263</v>
      </c>
      <c r="O13" s="39">
        <f>Prev_off_yrs[[#This Row],[2024]]/Prev_off_yrs[[#This Row],[2023]]-1</f>
        <v>-9.3955886565454061E-2</v>
      </c>
    </row>
    <row r="14" spans="1:15" s="35" customFormat="1" ht="15" customHeight="1" x14ac:dyDescent="0.2">
      <c r="A14" s="22" t="s">
        <v>82</v>
      </c>
      <c r="B14" s="49" t="s">
        <v>41</v>
      </c>
      <c r="C14" s="40">
        <v>5598</v>
      </c>
      <c r="D14" s="40">
        <v>4605</v>
      </c>
      <c r="E14" s="40">
        <v>3639</v>
      </c>
      <c r="F14" s="40">
        <v>3076</v>
      </c>
      <c r="G14" s="40">
        <v>2263</v>
      </c>
      <c r="H14" s="40">
        <v>1732</v>
      </c>
      <c r="I14" s="40">
        <v>1425</v>
      </c>
      <c r="J14" s="40">
        <v>991</v>
      </c>
      <c r="K14" s="40">
        <v>905</v>
      </c>
      <c r="L14" s="40">
        <v>955</v>
      </c>
      <c r="M14" s="40">
        <v>871</v>
      </c>
      <c r="N14" s="39">
        <f>Prev_off_yrs[[#This Row],[2024]]/Prev_off_yrs[[#This Row],[2014]]-1</f>
        <v>-0.84440871739907108</v>
      </c>
      <c r="O14" s="39">
        <f>Prev_off_yrs[[#This Row],[2024]]/Prev_off_yrs[[#This Row],[2023]]-1</f>
        <v>-8.7958115183246033E-2</v>
      </c>
    </row>
    <row r="15" spans="1:15" s="35" customFormat="1" ht="15" customHeight="1" x14ac:dyDescent="0.2">
      <c r="A15" s="51" t="s">
        <v>82</v>
      </c>
      <c r="B15" s="52" t="s">
        <v>42</v>
      </c>
      <c r="C15" s="53">
        <v>13052</v>
      </c>
      <c r="D15" s="53">
        <v>10675</v>
      </c>
      <c r="E15" s="53">
        <v>8603</v>
      </c>
      <c r="F15" s="53">
        <v>7237</v>
      </c>
      <c r="G15" s="53">
        <v>5789</v>
      </c>
      <c r="H15" s="53">
        <v>4607</v>
      </c>
      <c r="I15" s="53">
        <v>4086</v>
      </c>
      <c r="J15" s="53">
        <v>3042</v>
      </c>
      <c r="K15" s="53">
        <v>2641</v>
      </c>
      <c r="L15" s="53">
        <v>2680</v>
      </c>
      <c r="M15" s="53">
        <v>2668</v>
      </c>
      <c r="N15" s="41">
        <f>Prev_off_yrs[[#This Row],[2024]]/Prev_off_yrs[[#This Row],[2014]]-1</f>
        <v>-0.79558688323628557</v>
      </c>
      <c r="O15" s="41">
        <f>Prev_off_yrs[[#This Row],[2024]]/Prev_off_yrs[[#This Row],[2023]]-1</f>
        <v>-4.4776119402984982E-3</v>
      </c>
    </row>
    <row r="16" spans="1:15" s="35" customFormat="1" ht="15" customHeight="1" x14ac:dyDescent="0.2">
      <c r="A16" s="22" t="s">
        <v>83</v>
      </c>
      <c r="B16" s="48" t="s">
        <v>38</v>
      </c>
      <c r="C16" s="36">
        <v>55.814191960623504</v>
      </c>
      <c r="D16" s="36">
        <v>56.6957162145575</v>
      </c>
      <c r="E16" s="36">
        <v>56.785925487877002</v>
      </c>
      <c r="F16" s="36">
        <v>54.5642795513374</v>
      </c>
      <c r="G16" s="36">
        <v>51.978675415214298</v>
      </c>
      <c r="H16" s="36">
        <v>48.033775633293097</v>
      </c>
      <c r="I16" s="36">
        <v>44.409130309159202</v>
      </c>
      <c r="J16" s="36">
        <v>42.407407407407398</v>
      </c>
      <c r="K16" s="36">
        <v>45.658396946564885</v>
      </c>
      <c r="L16" s="36">
        <v>47.849954254345803</v>
      </c>
      <c r="M16" s="36">
        <v>47.3708068902992</v>
      </c>
      <c r="N16" s="36">
        <f>M16-C16</f>
        <v>-8.4433850703243039</v>
      </c>
      <c r="O16" s="36">
        <f>M16-L16</f>
        <v>-0.47914736404660374</v>
      </c>
    </row>
    <row r="17" spans="1:15" s="35" customFormat="1" ht="15" customHeight="1" x14ac:dyDescent="0.2">
      <c r="A17" s="22" t="s">
        <v>83</v>
      </c>
      <c r="B17" s="49" t="s">
        <v>39</v>
      </c>
      <c r="C17" s="38">
        <v>3.4793312511482601</v>
      </c>
      <c r="D17" s="38">
        <v>3.67698636068413</v>
      </c>
      <c r="E17" s="38">
        <v>3.8076021869304899</v>
      </c>
      <c r="F17" s="38">
        <v>3.95129664769133</v>
      </c>
      <c r="G17" s="38">
        <v>4.0785009861932897</v>
      </c>
      <c r="H17" s="38">
        <v>3.6609743847312899</v>
      </c>
      <c r="I17" s="38">
        <v>3.4938191281717601</v>
      </c>
      <c r="J17" s="38">
        <v>3.5379912663755499</v>
      </c>
      <c r="K17" s="38">
        <v>3.9341692789968654</v>
      </c>
      <c r="L17" s="38">
        <v>4.2055449330783903</v>
      </c>
      <c r="M17" s="38">
        <v>4.1799043062200996</v>
      </c>
      <c r="N17" s="39">
        <f>Prev_off_yrs[[#This Row],[2024]]/Prev_off_yrs[[#This Row],[2014]]-1</f>
        <v>0.20135279009166895</v>
      </c>
      <c r="O17" s="39">
        <f>Prev_off_yrs[[#This Row],[2024]]/Prev_off_yrs[[#This Row],[2023]]-1</f>
        <v>-6.0968619444810024E-3</v>
      </c>
    </row>
    <row r="18" spans="1:15" s="35" customFormat="1" ht="15" customHeight="1" x14ac:dyDescent="0.2">
      <c r="A18" s="22" t="s">
        <v>83</v>
      </c>
      <c r="B18" s="49" t="s">
        <v>40</v>
      </c>
      <c r="C18" s="40">
        <v>18938</v>
      </c>
      <c r="D18" s="40">
        <v>16984</v>
      </c>
      <c r="E18" s="40">
        <v>14625</v>
      </c>
      <c r="F18" s="40">
        <v>12494</v>
      </c>
      <c r="G18" s="40">
        <v>10339</v>
      </c>
      <c r="H18" s="40">
        <v>7289</v>
      </c>
      <c r="I18" s="40">
        <v>5370</v>
      </c>
      <c r="J18" s="40">
        <v>4051</v>
      </c>
      <c r="K18" s="40">
        <v>3765</v>
      </c>
      <c r="L18" s="40">
        <v>4399</v>
      </c>
      <c r="M18" s="40">
        <v>4368</v>
      </c>
      <c r="N18" s="39">
        <f>Prev_off_yrs[[#This Row],[2024]]/Prev_off_yrs[[#This Row],[2014]]-1</f>
        <v>-0.76935262435315233</v>
      </c>
      <c r="O18" s="39">
        <f>Prev_off_yrs[[#This Row],[2024]]/Prev_off_yrs[[#This Row],[2023]]-1</f>
        <v>-7.0470561491248196E-3</v>
      </c>
    </row>
    <row r="19" spans="1:15" s="35" customFormat="1" ht="15" customHeight="1" x14ac:dyDescent="0.2">
      <c r="A19" s="22" t="s">
        <v>83</v>
      </c>
      <c r="B19" s="49" t="s">
        <v>41</v>
      </c>
      <c r="C19" s="40">
        <v>5443</v>
      </c>
      <c r="D19" s="40">
        <v>4619</v>
      </c>
      <c r="E19" s="40">
        <v>3841</v>
      </c>
      <c r="F19" s="40">
        <v>3162</v>
      </c>
      <c r="G19" s="40">
        <v>2535</v>
      </c>
      <c r="H19" s="40">
        <v>1991</v>
      </c>
      <c r="I19" s="40">
        <v>1537</v>
      </c>
      <c r="J19" s="40">
        <v>1145</v>
      </c>
      <c r="K19" s="40">
        <v>957</v>
      </c>
      <c r="L19" s="40">
        <v>1046</v>
      </c>
      <c r="M19" s="40">
        <v>1045</v>
      </c>
      <c r="N19" s="39">
        <f>Prev_off_yrs[[#This Row],[2024]]/Prev_off_yrs[[#This Row],[2014]]-1</f>
        <v>-0.8080102884438729</v>
      </c>
      <c r="O19" s="39">
        <f>Prev_off_yrs[[#This Row],[2024]]/Prev_off_yrs[[#This Row],[2023]]-1</f>
        <v>-9.5602294455066072E-4</v>
      </c>
    </row>
    <row r="20" spans="1:15" s="35" customFormat="1" ht="15" customHeight="1" x14ac:dyDescent="0.2">
      <c r="A20" s="51" t="s">
        <v>83</v>
      </c>
      <c r="B20" s="52" t="s">
        <v>42</v>
      </c>
      <c r="C20" s="53">
        <v>9752</v>
      </c>
      <c r="D20" s="53">
        <v>8147</v>
      </c>
      <c r="E20" s="53">
        <v>6764</v>
      </c>
      <c r="F20" s="53">
        <v>5795</v>
      </c>
      <c r="G20" s="53">
        <v>4877</v>
      </c>
      <c r="H20" s="53">
        <v>4145</v>
      </c>
      <c r="I20" s="53">
        <v>3461</v>
      </c>
      <c r="J20" s="53">
        <v>2700</v>
      </c>
      <c r="K20" s="53">
        <v>2096</v>
      </c>
      <c r="L20" s="53">
        <v>2186</v>
      </c>
      <c r="M20" s="53">
        <v>2206</v>
      </c>
      <c r="N20" s="41">
        <f>Prev_off_yrs[[#This Row],[2024]]/Prev_off_yrs[[#This Row],[2014]]-1</f>
        <v>-0.7737899917965545</v>
      </c>
      <c r="O20" s="41">
        <f>Prev_off_yrs[[#This Row],[2024]]/Prev_off_yrs[[#This Row],[2023]]-1</f>
        <v>9.1491308325708509E-3</v>
      </c>
    </row>
    <row r="21" spans="1:15" s="35" customFormat="1" ht="15" customHeight="1" x14ac:dyDescent="0.2">
      <c r="A21" s="22" t="s">
        <v>84</v>
      </c>
      <c r="B21" s="48" t="s">
        <v>38</v>
      </c>
      <c r="C21" s="36">
        <v>66.578037755916</v>
      </c>
      <c r="D21" s="36">
        <v>64.486858573216495</v>
      </c>
      <c r="E21" s="36">
        <v>64.895908111988504</v>
      </c>
      <c r="F21" s="36">
        <v>61.861238055671002</v>
      </c>
      <c r="G21" s="36">
        <v>60.869565217391298</v>
      </c>
      <c r="H21" s="36">
        <v>61.349693251533701</v>
      </c>
      <c r="I21" s="36">
        <v>56.782334384857997</v>
      </c>
      <c r="J21" s="36">
        <v>55.565862708719798</v>
      </c>
      <c r="K21" s="36">
        <v>54.889589905362776</v>
      </c>
      <c r="L21" s="36">
        <v>56.335078534031403</v>
      </c>
      <c r="M21" s="36">
        <v>58.587987355110599</v>
      </c>
      <c r="N21" s="36">
        <f>M21-C21</f>
        <v>-7.9900504008054014</v>
      </c>
      <c r="O21" s="36">
        <f>M21-L21</f>
        <v>2.2529088210791954</v>
      </c>
    </row>
    <row r="22" spans="1:15" s="35" customFormat="1" ht="15" customHeight="1" x14ac:dyDescent="0.2">
      <c r="A22" s="22" t="s">
        <v>84</v>
      </c>
      <c r="B22" s="49" t="s">
        <v>39</v>
      </c>
      <c r="C22" s="38">
        <v>3.9760383386581499</v>
      </c>
      <c r="D22" s="38">
        <v>4.2658903444929601</v>
      </c>
      <c r="E22" s="38">
        <v>4.3246681415929196</v>
      </c>
      <c r="F22" s="38">
        <v>4.3969106783075897</v>
      </c>
      <c r="G22" s="38">
        <v>4.8838304552590301</v>
      </c>
      <c r="H22" s="38">
        <v>4.2463636363636397</v>
      </c>
      <c r="I22" s="38">
        <v>4.0155555555555598</v>
      </c>
      <c r="J22" s="38">
        <v>3.8631051752921501</v>
      </c>
      <c r="K22" s="38">
        <v>4.5766283524904212</v>
      </c>
      <c r="L22" s="38">
        <v>5.2769516728624497</v>
      </c>
      <c r="M22" s="38">
        <v>4.7122302158273399</v>
      </c>
      <c r="N22" s="39">
        <f>Prev_off_yrs[[#This Row],[2024]]/Prev_off_yrs[[#This Row],[2014]]-1</f>
        <v>0.18515713744793594</v>
      </c>
      <c r="O22" s="39">
        <f>Prev_off_yrs[[#This Row],[2024]]/Prev_off_yrs[[#This Row],[2023]]-1</f>
        <v>-0.10701660580658301</v>
      </c>
    </row>
    <row r="23" spans="1:15" s="35" customFormat="1" ht="15" customHeight="1" x14ac:dyDescent="0.2">
      <c r="A23" s="22" t="s">
        <v>84</v>
      </c>
      <c r="B23" s="49" t="s">
        <v>40</v>
      </c>
      <c r="C23" s="40">
        <v>9956</v>
      </c>
      <c r="D23" s="40">
        <v>8792</v>
      </c>
      <c r="E23" s="40">
        <v>7819</v>
      </c>
      <c r="F23" s="40">
        <v>6547</v>
      </c>
      <c r="G23" s="40">
        <v>6222</v>
      </c>
      <c r="H23" s="40">
        <v>4671</v>
      </c>
      <c r="I23" s="40">
        <v>3614</v>
      </c>
      <c r="J23" s="40">
        <v>2314</v>
      </c>
      <c r="K23" s="40">
        <v>2389</v>
      </c>
      <c r="L23" s="40">
        <v>2839</v>
      </c>
      <c r="M23" s="40">
        <v>2620</v>
      </c>
      <c r="N23" s="39">
        <f>Prev_off_yrs[[#This Row],[2024]]/Prev_off_yrs[[#This Row],[2014]]-1</f>
        <v>-0.73684210526315796</v>
      </c>
      <c r="O23" s="39">
        <f>Prev_off_yrs[[#This Row],[2024]]/Prev_off_yrs[[#This Row],[2023]]-1</f>
        <v>-7.7139837971116565E-2</v>
      </c>
    </row>
    <row r="24" spans="1:15" s="35" customFormat="1" ht="15" customHeight="1" x14ac:dyDescent="0.2">
      <c r="A24" s="22" t="s">
        <v>84</v>
      </c>
      <c r="B24" s="49" t="s">
        <v>41</v>
      </c>
      <c r="C24" s="40">
        <v>2504</v>
      </c>
      <c r="D24" s="40">
        <v>2061</v>
      </c>
      <c r="E24" s="40">
        <v>1808</v>
      </c>
      <c r="F24" s="40">
        <v>1489</v>
      </c>
      <c r="G24" s="40">
        <v>1274</v>
      </c>
      <c r="H24" s="40">
        <v>1100</v>
      </c>
      <c r="I24" s="40">
        <v>900</v>
      </c>
      <c r="J24" s="40">
        <v>599</v>
      </c>
      <c r="K24" s="40">
        <v>522</v>
      </c>
      <c r="L24" s="40">
        <v>538</v>
      </c>
      <c r="M24" s="40">
        <v>556</v>
      </c>
      <c r="N24" s="39">
        <f>Prev_off_yrs[[#This Row],[2024]]/Prev_off_yrs[[#This Row],[2014]]-1</f>
        <v>-0.77795527156549515</v>
      </c>
      <c r="O24" s="39">
        <f>Prev_off_yrs[[#This Row],[2024]]/Prev_off_yrs[[#This Row],[2023]]-1</f>
        <v>3.3457249070631967E-2</v>
      </c>
    </row>
    <row r="25" spans="1:15" s="35" customFormat="1" ht="15" customHeight="1" x14ac:dyDescent="0.2">
      <c r="A25" s="51" t="s">
        <v>84</v>
      </c>
      <c r="B25" s="52" t="s">
        <v>42</v>
      </c>
      <c r="C25" s="53">
        <v>3761</v>
      </c>
      <c r="D25" s="53">
        <v>3196</v>
      </c>
      <c r="E25" s="53">
        <v>2786</v>
      </c>
      <c r="F25" s="53">
        <v>2407</v>
      </c>
      <c r="G25" s="53">
        <v>2093</v>
      </c>
      <c r="H25" s="53">
        <v>1793</v>
      </c>
      <c r="I25" s="53">
        <v>1585</v>
      </c>
      <c r="J25" s="53">
        <v>1078</v>
      </c>
      <c r="K25" s="53">
        <v>951</v>
      </c>
      <c r="L25" s="53">
        <v>955</v>
      </c>
      <c r="M25" s="53">
        <v>949</v>
      </c>
      <c r="N25" s="41">
        <f>Prev_off_yrs[[#This Row],[2024]]/Prev_off_yrs[[#This Row],[2014]]-1</f>
        <v>-0.74767349109279446</v>
      </c>
      <c r="O25" s="41">
        <f>Prev_off_yrs[[#This Row],[2024]]/Prev_off_yrs[[#This Row],[2023]]-1</f>
        <v>-6.2827225130890341E-3</v>
      </c>
    </row>
    <row r="26" spans="1:15" s="35" customFormat="1" ht="15" customHeight="1" x14ac:dyDescent="0.2">
      <c r="A26" s="22" t="s">
        <v>85</v>
      </c>
      <c r="B26" s="48" t="s">
        <v>38</v>
      </c>
      <c r="C26" s="36">
        <v>77.860297069449999</v>
      </c>
      <c r="D26" s="36">
        <v>76.756630991158701</v>
      </c>
      <c r="E26" s="36">
        <v>76</v>
      </c>
      <c r="F26" s="36">
        <v>74.521183981427697</v>
      </c>
      <c r="G26" s="36">
        <v>73.098089996762695</v>
      </c>
      <c r="H26" s="36">
        <v>71.551107934238701</v>
      </c>
      <c r="I26" s="36">
        <v>68.437225636523294</v>
      </c>
      <c r="J26" s="36">
        <v>63.814955640050698</v>
      </c>
      <c r="K26" s="36">
        <v>66.562986003110424</v>
      </c>
      <c r="L26" s="36">
        <v>72.808441558441601</v>
      </c>
      <c r="M26" s="36">
        <v>72.377358490565996</v>
      </c>
      <c r="N26" s="36">
        <f>M26-C26</f>
        <v>-5.4829385788840028</v>
      </c>
      <c r="O26" s="36">
        <f>M26-L26</f>
        <v>-0.4310830678756048</v>
      </c>
    </row>
    <row r="27" spans="1:15" s="35" customFormat="1" ht="15" customHeight="1" x14ac:dyDescent="0.2">
      <c r="A27" s="22" t="s">
        <v>85</v>
      </c>
      <c r="B27" s="49" t="s">
        <v>39</v>
      </c>
      <c r="C27" s="38">
        <v>4.8814127352410397</v>
      </c>
      <c r="D27" s="38">
        <v>5.2176417096089702</v>
      </c>
      <c r="E27" s="38">
        <v>5.5969622041681397</v>
      </c>
      <c r="F27" s="38">
        <v>5.7523364485981299</v>
      </c>
      <c r="G27" s="38">
        <v>5.8029229406554501</v>
      </c>
      <c r="H27" s="38">
        <v>5.5824175824175803</v>
      </c>
      <c r="I27" s="38">
        <v>5.18601667735728</v>
      </c>
      <c r="J27" s="38">
        <v>5.08440913604767</v>
      </c>
      <c r="K27" s="38">
        <v>6.3551401869158877</v>
      </c>
      <c r="L27" s="38">
        <v>6.6343366778149404</v>
      </c>
      <c r="M27" s="38">
        <v>7.0093847758081296</v>
      </c>
      <c r="N27" s="39">
        <f>Prev_off_yrs[[#This Row],[2024]]/Prev_off_yrs[[#This Row],[2014]]-1</f>
        <v>0.43593364380035626</v>
      </c>
      <c r="O27" s="39">
        <f>Prev_off_yrs[[#This Row],[2024]]/Prev_off_yrs[[#This Row],[2023]]-1</f>
        <v>5.6531363451502337E-2</v>
      </c>
    </row>
    <row r="28" spans="1:15" s="35" customFormat="1" ht="15" customHeight="1" x14ac:dyDescent="0.2">
      <c r="A28" s="22" t="s">
        <v>85</v>
      </c>
      <c r="B28" s="49" t="s">
        <v>40</v>
      </c>
      <c r="C28" s="40">
        <v>18935</v>
      </c>
      <c r="D28" s="40">
        <v>17213</v>
      </c>
      <c r="E28" s="40">
        <v>15845</v>
      </c>
      <c r="F28" s="40">
        <v>14772</v>
      </c>
      <c r="G28" s="40">
        <v>13103</v>
      </c>
      <c r="H28" s="40">
        <v>11176</v>
      </c>
      <c r="I28" s="40">
        <v>8085</v>
      </c>
      <c r="J28" s="40">
        <v>5120</v>
      </c>
      <c r="K28" s="40">
        <v>5440</v>
      </c>
      <c r="L28" s="40">
        <v>5951</v>
      </c>
      <c r="M28" s="40">
        <v>6722</v>
      </c>
      <c r="N28" s="39">
        <f>Prev_off_yrs[[#This Row],[2024]]/Prev_off_yrs[[#This Row],[2014]]-1</f>
        <v>-0.64499603908106673</v>
      </c>
      <c r="O28" s="39">
        <f>Prev_off_yrs[[#This Row],[2024]]/Prev_off_yrs[[#This Row],[2023]]-1</f>
        <v>0.12955805746933291</v>
      </c>
    </row>
    <row r="29" spans="1:15" s="35" customFormat="1" ht="15" customHeight="1" x14ac:dyDescent="0.2">
      <c r="A29" s="22" t="s">
        <v>85</v>
      </c>
      <c r="B29" s="49" t="s">
        <v>41</v>
      </c>
      <c r="C29" s="40">
        <v>3879</v>
      </c>
      <c r="D29" s="40">
        <v>3299</v>
      </c>
      <c r="E29" s="40">
        <v>2831</v>
      </c>
      <c r="F29" s="40">
        <v>2568</v>
      </c>
      <c r="G29" s="40">
        <v>2258</v>
      </c>
      <c r="H29" s="40">
        <v>2002</v>
      </c>
      <c r="I29" s="40">
        <v>1559</v>
      </c>
      <c r="J29" s="40">
        <v>1007</v>
      </c>
      <c r="K29" s="40">
        <v>856</v>
      </c>
      <c r="L29" s="40">
        <v>897</v>
      </c>
      <c r="M29" s="40">
        <v>959</v>
      </c>
      <c r="N29" s="39">
        <f>Prev_off_yrs[[#This Row],[2024]]/Prev_off_yrs[[#This Row],[2014]]-1</f>
        <v>-0.75277133281773656</v>
      </c>
      <c r="O29" s="39">
        <f>Prev_off_yrs[[#This Row],[2024]]/Prev_off_yrs[[#This Row],[2023]]-1</f>
        <v>6.911928651059096E-2</v>
      </c>
    </row>
    <row r="30" spans="1:15" s="35" customFormat="1" ht="15" customHeight="1" x14ac:dyDescent="0.2">
      <c r="A30" s="51" t="s">
        <v>85</v>
      </c>
      <c r="B30" s="52" t="s">
        <v>42</v>
      </c>
      <c r="C30" s="53">
        <v>4982</v>
      </c>
      <c r="D30" s="53">
        <v>4298</v>
      </c>
      <c r="E30" s="53">
        <v>3725</v>
      </c>
      <c r="F30" s="53">
        <v>3446</v>
      </c>
      <c r="G30" s="53">
        <v>3089</v>
      </c>
      <c r="H30" s="53">
        <v>2798</v>
      </c>
      <c r="I30" s="53">
        <v>2278</v>
      </c>
      <c r="J30" s="53">
        <v>1578</v>
      </c>
      <c r="K30" s="53">
        <v>1286</v>
      </c>
      <c r="L30" s="53">
        <v>1232</v>
      </c>
      <c r="M30" s="53">
        <v>1325</v>
      </c>
      <c r="N30" s="41">
        <f>Prev_off_yrs[[#This Row],[2024]]/Prev_off_yrs[[#This Row],[2014]]-1</f>
        <v>-0.73404255319148937</v>
      </c>
      <c r="O30" s="41">
        <f>Prev_off_yrs[[#This Row],[2024]]/Prev_off_yrs[[#This Row],[2023]]-1</f>
        <v>7.548701298701288E-2</v>
      </c>
    </row>
    <row r="31" spans="1:15" s="35" customFormat="1" ht="15" customHeight="1" x14ac:dyDescent="0.2">
      <c r="A31" s="22" t="s">
        <v>86</v>
      </c>
      <c r="B31" s="48" t="s">
        <v>38</v>
      </c>
      <c r="C31" s="36">
        <v>42.916372112573796</v>
      </c>
      <c r="D31" s="36">
        <v>42.595799476044597</v>
      </c>
      <c r="E31" s="36">
        <v>42.229412378666098</v>
      </c>
      <c r="F31" s="36">
        <v>40.944175192963598</v>
      </c>
      <c r="G31" s="36">
        <v>38.4108759201212</v>
      </c>
      <c r="H31" s="36">
        <v>37.775700140240502</v>
      </c>
      <c r="I31" s="36">
        <v>34.206330031408598</v>
      </c>
      <c r="J31" s="36">
        <v>31.213184609600201</v>
      </c>
      <c r="K31" s="36">
        <v>32.161712591306859</v>
      </c>
      <c r="L31" s="36">
        <v>32.485500663825</v>
      </c>
      <c r="M31" s="36">
        <v>31.7506193228737</v>
      </c>
      <c r="N31" s="36">
        <f>M31-C31</f>
        <v>-11.165752789700097</v>
      </c>
      <c r="O31" s="36">
        <f>M31-L31</f>
        <v>-0.73488134095130064</v>
      </c>
    </row>
    <row r="32" spans="1:15" s="35" customFormat="1" ht="15" customHeight="1" x14ac:dyDescent="0.2">
      <c r="A32" s="22" t="s">
        <v>86</v>
      </c>
      <c r="B32" s="49" t="s">
        <v>39</v>
      </c>
      <c r="C32" s="38">
        <v>3.4111388122161901</v>
      </c>
      <c r="D32" s="38">
        <v>3.61299906181591</v>
      </c>
      <c r="E32" s="38">
        <v>3.7857760751359399</v>
      </c>
      <c r="F32" s="38">
        <v>3.9157533245652498</v>
      </c>
      <c r="G32" s="38">
        <v>4.0473134054648803</v>
      </c>
      <c r="H32" s="38">
        <v>3.9125885926425901</v>
      </c>
      <c r="I32" s="38">
        <v>3.64882045486651</v>
      </c>
      <c r="J32" s="38">
        <v>3.5404537241517802</v>
      </c>
      <c r="K32" s="38">
        <v>4.0697099167978417</v>
      </c>
      <c r="L32" s="38">
        <v>4.3445902344590204</v>
      </c>
      <c r="M32" s="38">
        <v>4.4412657130472502</v>
      </c>
      <c r="N32" s="39">
        <f>Prev_off_yrs[[#This Row],[2024]]/Prev_off_yrs[[#This Row],[2014]]-1</f>
        <v>0.30198914718506997</v>
      </c>
      <c r="O32" s="39">
        <f>Prev_off_yrs[[#This Row],[2024]]/Prev_off_yrs[[#This Row],[2023]]-1</f>
        <v>2.2251920980130624E-2</v>
      </c>
    </row>
    <row r="33" spans="1:15" s="35" customFormat="1" ht="15" customHeight="1" x14ac:dyDescent="0.2">
      <c r="A33" s="22" t="s">
        <v>86</v>
      </c>
      <c r="B33" s="49" t="s">
        <v>40</v>
      </c>
      <c r="C33" s="40">
        <v>76621</v>
      </c>
      <c r="D33" s="40">
        <v>69319</v>
      </c>
      <c r="E33" s="40">
        <v>61269</v>
      </c>
      <c r="F33" s="40">
        <v>53591</v>
      </c>
      <c r="G33" s="40">
        <v>44140</v>
      </c>
      <c r="H33" s="40">
        <v>34779</v>
      </c>
      <c r="I33" s="40">
        <v>25830</v>
      </c>
      <c r="J33" s="40">
        <v>17635</v>
      </c>
      <c r="K33" s="40">
        <v>18098</v>
      </c>
      <c r="L33" s="40">
        <v>20198</v>
      </c>
      <c r="M33" s="40">
        <v>20492</v>
      </c>
      <c r="N33" s="39">
        <f>Prev_off_yrs[[#This Row],[2024]]/Prev_off_yrs[[#This Row],[2014]]-1</f>
        <v>-0.73255373853121208</v>
      </c>
      <c r="O33" s="39">
        <f>Prev_off_yrs[[#This Row],[2024]]/Prev_off_yrs[[#This Row],[2023]]-1</f>
        <v>1.4555896623428044E-2</v>
      </c>
    </row>
    <row r="34" spans="1:15" s="35" customFormat="1" ht="15" customHeight="1" x14ac:dyDescent="0.2">
      <c r="A34" s="22" t="s">
        <v>86</v>
      </c>
      <c r="B34" s="49" t="s">
        <v>41</v>
      </c>
      <c r="C34" s="40">
        <v>22462</v>
      </c>
      <c r="D34" s="40">
        <v>19186</v>
      </c>
      <c r="E34" s="40">
        <v>16184</v>
      </c>
      <c r="F34" s="40">
        <v>13686</v>
      </c>
      <c r="G34" s="40">
        <v>10906</v>
      </c>
      <c r="H34" s="40">
        <v>8889</v>
      </c>
      <c r="I34" s="40">
        <v>7079</v>
      </c>
      <c r="J34" s="40">
        <v>4981</v>
      </c>
      <c r="K34" s="40">
        <v>4447</v>
      </c>
      <c r="L34" s="40">
        <v>4649</v>
      </c>
      <c r="M34" s="40">
        <v>4614</v>
      </c>
      <c r="N34" s="39">
        <f>Prev_off_yrs[[#This Row],[2024]]/Prev_off_yrs[[#This Row],[2014]]-1</f>
        <v>-0.79458641260796015</v>
      </c>
      <c r="O34" s="39">
        <f>Prev_off_yrs[[#This Row],[2024]]/Prev_off_yrs[[#This Row],[2023]]-1</f>
        <v>-7.5285007528500536E-3</v>
      </c>
    </row>
    <row r="35" spans="1:15" s="35" customFormat="1" ht="15" customHeight="1" x14ac:dyDescent="0.2">
      <c r="A35" s="136" t="s">
        <v>86</v>
      </c>
      <c r="B35" s="137" t="s">
        <v>42</v>
      </c>
      <c r="C35" s="138">
        <v>52339</v>
      </c>
      <c r="D35" s="138">
        <v>45042</v>
      </c>
      <c r="E35" s="138">
        <v>38324</v>
      </c>
      <c r="F35" s="138">
        <v>33426</v>
      </c>
      <c r="G35" s="138">
        <v>28393</v>
      </c>
      <c r="H35" s="138">
        <v>23531</v>
      </c>
      <c r="I35" s="138">
        <v>20695</v>
      </c>
      <c r="J35" s="138">
        <v>15958</v>
      </c>
      <c r="K35" s="138">
        <v>13827</v>
      </c>
      <c r="L35" s="138">
        <v>14311</v>
      </c>
      <c r="M35" s="138">
        <v>14532</v>
      </c>
      <c r="N35" s="129">
        <f>Prev_off_yrs[[#This Row],[2024]]/Prev_off_yrs[[#This Row],[2014]]-1</f>
        <v>-0.72234853550889389</v>
      </c>
      <c r="O35" s="129">
        <f>Prev_off_yrs[[#This Row],[2024]]/Prev_off_yrs[[#This Row],[2023]]-1</f>
        <v>1.544266648032977E-2</v>
      </c>
    </row>
    <row r="36" spans="1:15" s="35" customFormat="1" ht="15" customHeight="1" x14ac:dyDescent="0.2">
      <c r="B36" s="2"/>
      <c r="C36" s="2"/>
      <c r="D36" s="2"/>
      <c r="E36" s="2"/>
      <c r="F36" s="2"/>
      <c r="G36" s="2"/>
      <c r="H36" s="2"/>
      <c r="I36" s="2"/>
      <c r="J36" s="2"/>
      <c r="K36" s="2"/>
      <c r="L36" s="2"/>
      <c r="M36" s="2"/>
      <c r="N36" s="2"/>
      <c r="O36" s="2"/>
    </row>
    <row r="37" spans="1:15" ht="15" customHeight="1" x14ac:dyDescent="0.2">
      <c r="M37" s="39"/>
    </row>
  </sheetData>
  <pageMargins left="0.75000000000000011" right="0.75000000000000011" top="1" bottom="1" header="0.5" footer="0.5"/>
  <pageSetup paperSize="9" scale="58" fitToWidth="0" fitToHeight="0" orientation="landscape" r:id="rId1"/>
  <headerFooter alignWithMargins="0"/>
  <ignoredErrors>
    <ignoredError sqref="N6:O35" calculatedColumn="1"/>
  </ignoredErrors>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5"/>
  <sheetViews>
    <sheetView workbookViewId="0"/>
  </sheetViews>
  <sheetFormatPr defaultColWidth="9.140625" defaultRowHeight="15" customHeight="1" x14ac:dyDescent="0.2"/>
  <cols>
    <col min="1" max="1" width="29" style="2" customWidth="1"/>
    <col min="2" max="2" width="39" style="2" customWidth="1"/>
    <col min="3" max="6" width="15.85546875" style="2" customWidth="1"/>
    <col min="7" max="7" width="9.140625" style="2" customWidth="1"/>
    <col min="8" max="16384" width="9.140625" style="2"/>
  </cols>
  <sheetData>
    <row r="1" spans="1:6" s="33" customFormat="1" ht="15" customHeight="1" x14ac:dyDescent="0.25">
      <c r="A1" s="1" t="s">
        <v>193</v>
      </c>
    </row>
    <row r="2" spans="1:6" s="33" customFormat="1" ht="15" customHeight="1" x14ac:dyDescent="0.2">
      <c r="A2" s="33" t="s">
        <v>79</v>
      </c>
    </row>
    <row r="3" spans="1:6" s="33" customFormat="1" ht="15" customHeight="1" x14ac:dyDescent="0.2">
      <c r="A3" s="33" t="s">
        <v>202</v>
      </c>
    </row>
    <row r="4" spans="1:6" s="35" customFormat="1" ht="56.45" customHeight="1" x14ac:dyDescent="0.2">
      <c r="A4" s="93" t="s">
        <v>80</v>
      </c>
      <c r="B4" s="93" t="s">
        <v>44</v>
      </c>
      <c r="C4" s="125" t="s">
        <v>161</v>
      </c>
      <c r="D4" s="125" t="s">
        <v>162</v>
      </c>
      <c r="E4" s="125" t="s">
        <v>163</v>
      </c>
      <c r="F4" s="125" t="s">
        <v>164</v>
      </c>
    </row>
    <row r="5" spans="1:6" s="35" customFormat="1" ht="15" customHeight="1" x14ac:dyDescent="0.2">
      <c r="A5" s="22" t="s">
        <v>81</v>
      </c>
      <c r="B5" s="48" t="s">
        <v>38</v>
      </c>
      <c r="C5" s="36">
        <v>15.2418447694038</v>
      </c>
      <c r="D5" s="36">
        <v>15.944355270198001</v>
      </c>
      <c r="E5" s="36">
        <v>16.2790697674419</v>
      </c>
      <c r="F5" s="36">
        <v>16.5717244950803</v>
      </c>
    </row>
    <row r="6" spans="1:6" s="35" customFormat="1" ht="15" customHeight="1" x14ac:dyDescent="0.2">
      <c r="A6" s="22" t="s">
        <v>81</v>
      </c>
      <c r="B6" s="49" t="s">
        <v>39</v>
      </c>
      <c r="C6" s="38">
        <v>3.0922509225092201</v>
      </c>
      <c r="D6" s="38">
        <v>3.2181208053691299</v>
      </c>
      <c r="E6" s="38">
        <v>2.8095238095238102</v>
      </c>
      <c r="F6" s="38">
        <v>3.1124999999999998</v>
      </c>
    </row>
    <row r="7" spans="1:6" s="35" customFormat="1" ht="15" customHeight="1" x14ac:dyDescent="0.2">
      <c r="A7" s="22" t="s">
        <v>81</v>
      </c>
      <c r="B7" s="49" t="s">
        <v>40</v>
      </c>
      <c r="C7" s="40">
        <v>838</v>
      </c>
      <c r="D7" s="40">
        <v>959</v>
      </c>
      <c r="E7" s="40">
        <v>826</v>
      </c>
      <c r="F7" s="40">
        <v>996</v>
      </c>
    </row>
    <row r="8" spans="1:6" s="35" customFormat="1" ht="15" customHeight="1" x14ac:dyDescent="0.2">
      <c r="A8" s="22" t="s">
        <v>81</v>
      </c>
      <c r="B8" s="49" t="s">
        <v>41</v>
      </c>
      <c r="C8" s="40">
        <v>271</v>
      </c>
      <c r="D8" s="40">
        <v>298</v>
      </c>
      <c r="E8" s="40">
        <v>294</v>
      </c>
      <c r="F8" s="40">
        <v>320</v>
      </c>
    </row>
    <row r="9" spans="1:6" s="35" customFormat="1" ht="15" customHeight="1" x14ac:dyDescent="0.2">
      <c r="A9" s="51" t="s">
        <v>81</v>
      </c>
      <c r="B9" s="52" t="s">
        <v>42</v>
      </c>
      <c r="C9" s="53">
        <v>1778</v>
      </c>
      <c r="D9" s="53">
        <v>1869</v>
      </c>
      <c r="E9" s="53">
        <v>1806</v>
      </c>
      <c r="F9" s="53">
        <v>1931</v>
      </c>
    </row>
    <row r="10" spans="1:6" s="35" customFormat="1" ht="15" customHeight="1" x14ac:dyDescent="0.2">
      <c r="A10" s="22" t="s">
        <v>82</v>
      </c>
      <c r="B10" s="48" t="s">
        <v>38</v>
      </c>
      <c r="C10" s="36">
        <v>30.092592592592599</v>
      </c>
      <c r="D10" s="36">
        <v>33.284457478005898</v>
      </c>
      <c r="E10" s="36">
        <v>33.682634730538901</v>
      </c>
      <c r="F10" s="36">
        <v>33.432835820895498</v>
      </c>
    </row>
    <row r="11" spans="1:6" s="35" customFormat="1" ht="15" customHeight="1" x14ac:dyDescent="0.2">
      <c r="A11" s="22" t="s">
        <v>82</v>
      </c>
      <c r="B11" s="49" t="s">
        <v>39</v>
      </c>
      <c r="C11" s="38">
        <v>3.0358974358974402</v>
      </c>
      <c r="D11" s="38">
        <v>3.4889867841409701</v>
      </c>
      <c r="E11" s="38">
        <v>3.9911111111111102</v>
      </c>
      <c r="F11" s="38">
        <v>3.93303571428571</v>
      </c>
    </row>
    <row r="12" spans="1:6" s="35" customFormat="1" ht="15" customHeight="1" x14ac:dyDescent="0.2">
      <c r="A12" s="22" t="s">
        <v>82</v>
      </c>
      <c r="B12" s="49" t="s">
        <v>40</v>
      </c>
      <c r="C12" s="40">
        <v>592</v>
      </c>
      <c r="D12" s="40">
        <v>792</v>
      </c>
      <c r="E12" s="40">
        <v>898</v>
      </c>
      <c r="F12" s="40">
        <v>881</v>
      </c>
    </row>
    <row r="13" spans="1:6" s="35" customFormat="1" ht="15" customHeight="1" x14ac:dyDescent="0.2">
      <c r="A13" s="22" t="s">
        <v>82</v>
      </c>
      <c r="B13" s="49" t="s">
        <v>41</v>
      </c>
      <c r="C13" s="40">
        <v>195</v>
      </c>
      <c r="D13" s="40">
        <v>227</v>
      </c>
      <c r="E13" s="40">
        <v>225</v>
      </c>
      <c r="F13" s="40">
        <v>224</v>
      </c>
    </row>
    <row r="14" spans="1:6" s="35" customFormat="1" ht="15" customHeight="1" x14ac:dyDescent="0.2">
      <c r="A14" s="51" t="s">
        <v>82</v>
      </c>
      <c r="B14" s="52" t="s">
        <v>42</v>
      </c>
      <c r="C14" s="53">
        <v>648</v>
      </c>
      <c r="D14" s="53">
        <v>682</v>
      </c>
      <c r="E14" s="53">
        <v>668</v>
      </c>
      <c r="F14" s="53">
        <v>670</v>
      </c>
    </row>
    <row r="15" spans="1:6" s="35" customFormat="1" ht="15" customHeight="1" x14ac:dyDescent="0.2">
      <c r="A15" s="22" t="s">
        <v>83</v>
      </c>
      <c r="B15" s="48" t="s">
        <v>38</v>
      </c>
      <c r="C15" s="36">
        <v>50.722021660649801</v>
      </c>
      <c r="D15" s="36">
        <v>46.140035906642701</v>
      </c>
      <c r="E15" s="36">
        <v>47.339449541284402</v>
      </c>
      <c r="F15" s="36">
        <v>45.272727272727302</v>
      </c>
    </row>
    <row r="16" spans="1:6" s="35" customFormat="1" ht="15" customHeight="1" x14ac:dyDescent="0.2">
      <c r="A16" s="22" t="s">
        <v>83</v>
      </c>
      <c r="B16" s="49" t="s">
        <v>39</v>
      </c>
      <c r="C16" s="38">
        <v>4.1921708185053399</v>
      </c>
      <c r="D16" s="38">
        <v>4.2918287937743198</v>
      </c>
      <c r="E16" s="38">
        <v>3.8527131782945698</v>
      </c>
      <c r="F16" s="38">
        <v>4.38955823293173</v>
      </c>
    </row>
    <row r="17" spans="1:6" s="35" customFormat="1" ht="15" customHeight="1" x14ac:dyDescent="0.2">
      <c r="A17" s="22" t="s">
        <v>83</v>
      </c>
      <c r="B17" s="49" t="s">
        <v>40</v>
      </c>
      <c r="C17" s="40">
        <v>1178</v>
      </c>
      <c r="D17" s="40">
        <v>1103</v>
      </c>
      <c r="E17" s="40">
        <v>994</v>
      </c>
      <c r="F17" s="40">
        <v>1093</v>
      </c>
    </row>
    <row r="18" spans="1:6" s="35" customFormat="1" ht="15" customHeight="1" x14ac:dyDescent="0.2">
      <c r="A18" s="22" t="s">
        <v>83</v>
      </c>
      <c r="B18" s="49" t="s">
        <v>41</v>
      </c>
      <c r="C18" s="40">
        <v>281</v>
      </c>
      <c r="D18" s="40">
        <v>257</v>
      </c>
      <c r="E18" s="40">
        <v>258</v>
      </c>
      <c r="F18" s="40">
        <v>249</v>
      </c>
    </row>
    <row r="19" spans="1:6" s="35" customFormat="1" ht="15" customHeight="1" x14ac:dyDescent="0.2">
      <c r="A19" s="51" t="s">
        <v>83</v>
      </c>
      <c r="B19" s="52" t="s">
        <v>42</v>
      </c>
      <c r="C19" s="53">
        <v>554</v>
      </c>
      <c r="D19" s="53">
        <v>557</v>
      </c>
      <c r="E19" s="53">
        <v>545</v>
      </c>
      <c r="F19" s="53">
        <v>550</v>
      </c>
    </row>
    <row r="20" spans="1:6" s="35" customFormat="1" ht="15" customHeight="1" x14ac:dyDescent="0.2">
      <c r="A20" s="22" t="s">
        <v>84</v>
      </c>
      <c r="B20" s="48" t="s">
        <v>38</v>
      </c>
      <c r="C20" s="36">
        <v>61.065573770491802</v>
      </c>
      <c r="D20" s="36">
        <v>58.590308370044099</v>
      </c>
      <c r="E20" s="36">
        <v>57.657657657657701</v>
      </c>
      <c r="F20" s="36">
        <v>57.03125</v>
      </c>
    </row>
    <row r="21" spans="1:6" s="35" customFormat="1" ht="15" customHeight="1" x14ac:dyDescent="0.2">
      <c r="A21" s="22" t="s">
        <v>84</v>
      </c>
      <c r="B21" s="49" t="s">
        <v>39</v>
      </c>
      <c r="C21" s="38">
        <v>4.4093959731543597</v>
      </c>
      <c r="D21" s="38">
        <v>5.1353383458646604</v>
      </c>
      <c r="E21" s="38">
        <v>4.5859375</v>
      </c>
      <c r="F21" s="38">
        <v>4.74657534246575</v>
      </c>
    </row>
    <row r="22" spans="1:6" s="35" customFormat="1" ht="15" customHeight="1" x14ac:dyDescent="0.2">
      <c r="A22" s="22" t="s">
        <v>84</v>
      </c>
      <c r="B22" s="49" t="s">
        <v>40</v>
      </c>
      <c r="C22" s="40">
        <v>657</v>
      </c>
      <c r="D22" s="40">
        <v>683</v>
      </c>
      <c r="E22" s="40">
        <v>587</v>
      </c>
      <c r="F22" s="40">
        <v>693</v>
      </c>
    </row>
    <row r="23" spans="1:6" s="35" customFormat="1" ht="15" customHeight="1" x14ac:dyDescent="0.2">
      <c r="A23" s="22" t="s">
        <v>84</v>
      </c>
      <c r="B23" s="49" t="s">
        <v>41</v>
      </c>
      <c r="C23" s="40">
        <v>149</v>
      </c>
      <c r="D23" s="40">
        <v>133</v>
      </c>
      <c r="E23" s="40">
        <v>128</v>
      </c>
      <c r="F23" s="40">
        <v>146</v>
      </c>
    </row>
    <row r="24" spans="1:6" s="35" customFormat="1" ht="15" customHeight="1" x14ac:dyDescent="0.2">
      <c r="A24" s="51" t="s">
        <v>84</v>
      </c>
      <c r="B24" s="52" t="s">
        <v>42</v>
      </c>
      <c r="C24" s="53">
        <v>244</v>
      </c>
      <c r="D24" s="53">
        <v>227</v>
      </c>
      <c r="E24" s="53">
        <v>222</v>
      </c>
      <c r="F24" s="53">
        <v>256</v>
      </c>
    </row>
    <row r="25" spans="1:6" s="35" customFormat="1" ht="15" customHeight="1" x14ac:dyDescent="0.2">
      <c r="A25" s="22" t="s">
        <v>85</v>
      </c>
      <c r="B25" s="48" t="s">
        <v>38</v>
      </c>
      <c r="C25" s="36">
        <v>72.727272727272705</v>
      </c>
      <c r="D25" s="36">
        <v>73.563218390804593</v>
      </c>
      <c r="E25" s="36">
        <v>72.364672364672401</v>
      </c>
      <c r="F25" s="36">
        <v>70.820668693009097</v>
      </c>
    </row>
    <row r="26" spans="1:6" s="35" customFormat="1" ht="15" customHeight="1" x14ac:dyDescent="0.2">
      <c r="A26" s="22" t="s">
        <v>85</v>
      </c>
      <c r="B26" s="49" t="s">
        <v>39</v>
      </c>
      <c r="C26" s="38">
        <v>6.7731481481481497</v>
      </c>
      <c r="D26" s="38">
        <v>6.32421875</v>
      </c>
      <c r="E26" s="38">
        <v>7.3818897637795304</v>
      </c>
      <c r="F26" s="38">
        <v>7.5751072961373396</v>
      </c>
    </row>
    <row r="27" spans="1:6" s="35" customFormat="1" ht="15" customHeight="1" x14ac:dyDescent="0.2">
      <c r="A27" s="22" t="s">
        <v>85</v>
      </c>
      <c r="B27" s="49" t="s">
        <v>40</v>
      </c>
      <c r="C27" s="40">
        <v>1463</v>
      </c>
      <c r="D27" s="40">
        <v>1619</v>
      </c>
      <c r="E27" s="40">
        <v>1875</v>
      </c>
      <c r="F27" s="40">
        <v>1765</v>
      </c>
    </row>
    <row r="28" spans="1:6" s="35" customFormat="1" ht="15" customHeight="1" x14ac:dyDescent="0.2">
      <c r="A28" s="22" t="s">
        <v>85</v>
      </c>
      <c r="B28" s="49" t="s">
        <v>41</v>
      </c>
      <c r="C28" s="40">
        <v>216</v>
      </c>
      <c r="D28" s="40">
        <v>256</v>
      </c>
      <c r="E28" s="40">
        <v>254</v>
      </c>
      <c r="F28" s="40">
        <v>233</v>
      </c>
    </row>
    <row r="29" spans="1:6" s="35" customFormat="1" ht="15" customHeight="1" x14ac:dyDescent="0.2">
      <c r="A29" s="51" t="s">
        <v>85</v>
      </c>
      <c r="B29" s="52" t="s">
        <v>42</v>
      </c>
      <c r="C29" s="53">
        <v>297</v>
      </c>
      <c r="D29" s="53">
        <v>348</v>
      </c>
      <c r="E29" s="53">
        <v>351</v>
      </c>
      <c r="F29" s="53">
        <v>329</v>
      </c>
    </row>
    <row r="30" spans="1:6" s="35" customFormat="1" ht="15" customHeight="1" x14ac:dyDescent="0.2">
      <c r="A30" s="22" t="s">
        <v>86</v>
      </c>
      <c r="B30" s="48" t="s">
        <v>38</v>
      </c>
      <c r="C30" s="36">
        <v>31.581936949730199</v>
      </c>
      <c r="D30" s="36">
        <v>31.794732554982399</v>
      </c>
      <c r="E30" s="36">
        <v>32.2661469933185</v>
      </c>
      <c r="F30" s="36">
        <v>31.370449678800899</v>
      </c>
    </row>
    <row r="31" spans="1:6" s="35" customFormat="1" ht="15" customHeight="1" x14ac:dyDescent="0.2">
      <c r="A31" s="22" t="s">
        <v>86</v>
      </c>
      <c r="B31" s="49" t="s">
        <v>39</v>
      </c>
      <c r="C31" s="38">
        <v>4.2517985611510802</v>
      </c>
      <c r="D31" s="38">
        <v>4.4030742954739504</v>
      </c>
      <c r="E31" s="38">
        <v>4.4693701466781697</v>
      </c>
      <c r="F31" s="38">
        <v>4.6313993174061396</v>
      </c>
    </row>
    <row r="32" spans="1:6" s="35" customFormat="1" ht="15" customHeight="1" x14ac:dyDescent="0.2">
      <c r="A32" s="22" t="s">
        <v>86</v>
      </c>
      <c r="B32" s="49" t="s">
        <v>40</v>
      </c>
      <c r="C32" s="40">
        <v>4728</v>
      </c>
      <c r="D32" s="40">
        <v>5156</v>
      </c>
      <c r="E32" s="40">
        <v>5180</v>
      </c>
      <c r="F32" s="40">
        <v>5428</v>
      </c>
    </row>
    <row r="33" spans="1:6" s="35" customFormat="1" ht="15" customHeight="1" x14ac:dyDescent="0.2">
      <c r="A33" s="22" t="s">
        <v>86</v>
      </c>
      <c r="B33" s="49" t="s">
        <v>41</v>
      </c>
      <c r="C33" s="40">
        <v>1112</v>
      </c>
      <c r="D33" s="40">
        <v>1171</v>
      </c>
      <c r="E33" s="40">
        <v>1159</v>
      </c>
      <c r="F33" s="40">
        <v>1172</v>
      </c>
    </row>
    <row r="34" spans="1:6" s="35" customFormat="1" ht="15" customHeight="1" x14ac:dyDescent="0.2">
      <c r="A34" s="136" t="s">
        <v>86</v>
      </c>
      <c r="B34" s="137" t="s">
        <v>42</v>
      </c>
      <c r="C34" s="138">
        <v>3521</v>
      </c>
      <c r="D34" s="138">
        <v>3683</v>
      </c>
      <c r="E34" s="138">
        <v>3592</v>
      </c>
      <c r="F34" s="138">
        <v>3736</v>
      </c>
    </row>
    <row r="35" spans="1:6" s="35" customFormat="1" ht="15" customHeight="1" x14ac:dyDescent="0.2">
      <c r="B35" s="2"/>
      <c r="C35" s="2"/>
      <c r="D35" s="2"/>
      <c r="E35" s="2"/>
      <c r="F35" s="2"/>
    </row>
  </sheetData>
  <pageMargins left="0.75000000000000011" right="0.75000000000000011" top="1" bottom="1" header="0.5" footer="0.5"/>
  <pageSetup paperSize="9" scale="58" fitToWidth="0" fitToHeight="0" orientation="landscape" horizontalDpi="300" verticalDpi="0" r:id="rId1"/>
  <headerFooter alignWithMargins="0"/>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A13654-EC8B-4A7C-B6D7-6D866192961C}">
  <dimension ref="A1:R92"/>
  <sheetViews>
    <sheetView workbookViewId="0">
      <pane xSplit="2" ySplit="5" topLeftCell="C6" activePane="bottomRight" state="frozen"/>
      <selection pane="topRight" activeCell="C1" sqref="C1"/>
      <selection pane="bottomLeft" activeCell="A6" sqref="A6"/>
      <selection pane="bottomRight" activeCell="C6" sqref="C6"/>
    </sheetView>
  </sheetViews>
  <sheetFormatPr defaultColWidth="9.140625" defaultRowHeight="15" customHeight="1" x14ac:dyDescent="0.2"/>
  <cols>
    <col min="1" max="1" width="31.28515625" style="2" customWidth="1"/>
    <col min="2" max="2" width="42.42578125" style="2" customWidth="1"/>
    <col min="3" max="13" width="9.42578125" style="2" customWidth="1"/>
    <col min="14" max="15" width="13.85546875" style="2" customWidth="1"/>
    <col min="16" max="16" width="9.140625" style="2" customWidth="1"/>
    <col min="17" max="16384" width="9.140625" style="2"/>
  </cols>
  <sheetData>
    <row r="1" spans="1:18" s="33" customFormat="1" ht="15" customHeight="1" x14ac:dyDescent="0.25">
      <c r="A1" s="1" t="s">
        <v>205</v>
      </c>
    </row>
    <row r="2" spans="1:18" s="33" customFormat="1" ht="15" customHeight="1" x14ac:dyDescent="0.2">
      <c r="A2" s="33" t="s">
        <v>87</v>
      </c>
    </row>
    <row r="3" spans="1:18" s="33" customFormat="1" ht="15" customHeight="1" x14ac:dyDescent="0.2">
      <c r="A3" s="33" t="s">
        <v>202</v>
      </c>
    </row>
    <row r="4" spans="1:18" s="33" customFormat="1" ht="15" customHeight="1" x14ac:dyDescent="0.2">
      <c r="A4" s="33" t="s">
        <v>199</v>
      </c>
      <c r="C4" s="155"/>
      <c r="D4" s="155"/>
      <c r="E4" s="155"/>
      <c r="F4" s="155"/>
      <c r="G4" s="155"/>
      <c r="H4" s="155"/>
      <c r="I4" s="155"/>
      <c r="J4" s="155"/>
      <c r="K4" s="155"/>
      <c r="L4" s="155"/>
      <c r="M4" s="155"/>
    </row>
    <row r="5" spans="1:18" s="35" customFormat="1" ht="51" x14ac:dyDescent="0.2">
      <c r="A5" s="135" t="s">
        <v>88</v>
      </c>
      <c r="B5" s="93" t="s">
        <v>37</v>
      </c>
      <c r="C5" s="125" t="s">
        <v>165</v>
      </c>
      <c r="D5" s="125" t="s">
        <v>166</v>
      </c>
      <c r="E5" s="125" t="s">
        <v>181</v>
      </c>
      <c r="F5" s="125" t="s">
        <v>167</v>
      </c>
      <c r="G5" s="125" t="s">
        <v>168</v>
      </c>
      <c r="H5" s="125" t="s">
        <v>169</v>
      </c>
      <c r="I5" s="125" t="s">
        <v>170</v>
      </c>
      <c r="J5" s="125" t="s">
        <v>171</v>
      </c>
      <c r="K5" s="125" t="s">
        <v>172</v>
      </c>
      <c r="L5" s="125" t="s">
        <v>173</v>
      </c>
      <c r="M5" s="125" t="s">
        <v>174</v>
      </c>
      <c r="N5" s="142" t="s">
        <v>159</v>
      </c>
      <c r="O5" s="142" t="s">
        <v>160</v>
      </c>
      <c r="P5" s="2"/>
      <c r="Q5" s="2"/>
      <c r="R5" s="2"/>
    </row>
    <row r="6" spans="1:18" s="35" customFormat="1" ht="15" customHeight="1" x14ac:dyDescent="0.2">
      <c r="A6" s="22" t="s">
        <v>89</v>
      </c>
      <c r="B6" s="71" t="s">
        <v>38</v>
      </c>
      <c r="C6" s="72">
        <v>31.776308245097699</v>
      </c>
      <c r="D6" s="72">
        <v>31.766819535719399</v>
      </c>
      <c r="E6" s="72">
        <v>30.776992936427799</v>
      </c>
      <c r="F6" s="72">
        <v>29.903395784543299</v>
      </c>
      <c r="G6" s="72">
        <v>26.561508476112799</v>
      </c>
      <c r="H6" s="72">
        <v>26.126752404124701</v>
      </c>
      <c r="I6" s="72">
        <v>23.437915448019101</v>
      </c>
      <c r="J6" s="72">
        <v>22.997844470237101</v>
      </c>
      <c r="K6" s="72">
        <v>22.973484848484848</v>
      </c>
      <c r="L6" s="72">
        <v>22.209610291335601</v>
      </c>
      <c r="M6" s="72">
        <v>21.607623782887899</v>
      </c>
      <c r="N6" s="36">
        <f>M6-C6</f>
        <v>-10.1686844622098</v>
      </c>
      <c r="O6" s="36">
        <f>M6-L6</f>
        <v>-0.60198650844770185</v>
      </c>
      <c r="P6" s="2"/>
      <c r="Q6" s="2"/>
      <c r="R6" s="2"/>
    </row>
    <row r="7" spans="1:18" s="35" customFormat="1" ht="15" customHeight="1" x14ac:dyDescent="0.2">
      <c r="A7" s="22" t="s">
        <v>89</v>
      </c>
      <c r="B7" s="48" t="s">
        <v>39</v>
      </c>
      <c r="C7" s="38">
        <v>2.82401058582942</v>
      </c>
      <c r="D7" s="38">
        <v>2.9316862628367302</v>
      </c>
      <c r="E7" s="38">
        <v>3.08119575699132</v>
      </c>
      <c r="F7" s="38">
        <v>3.1145374449339198</v>
      </c>
      <c r="G7" s="38">
        <v>3.1488054607508502</v>
      </c>
      <c r="H7" s="38">
        <v>3.07139689578714</v>
      </c>
      <c r="I7" s="38">
        <v>2.91094724900737</v>
      </c>
      <c r="J7" s="38">
        <v>3.0526315789473699</v>
      </c>
      <c r="K7" s="38">
        <v>3.3586150041220115</v>
      </c>
      <c r="L7" s="38">
        <v>3.7555366269165198</v>
      </c>
      <c r="M7" s="38">
        <v>3.8283796740172602</v>
      </c>
      <c r="N7" s="39">
        <f>Index_disp_yrs24[[#This Row],[2024]]/Index_disp_yrs24[[#This Row],[2014]]-1</f>
        <v>0.35565344309531133</v>
      </c>
      <c r="O7" s="39">
        <f>Index_disp_yrs24[[#This Row],[2024]]/Index_disp_yrs24[[#This Row],[2023]]-1</f>
        <v>1.9396175390399062E-2</v>
      </c>
      <c r="P7" s="2"/>
      <c r="Q7" s="2"/>
      <c r="R7" s="2"/>
    </row>
    <row r="8" spans="1:18" s="35" customFormat="1" ht="15" customHeight="1" x14ac:dyDescent="0.2">
      <c r="A8" s="22" t="s">
        <v>89</v>
      </c>
      <c r="B8" s="48" t="s">
        <v>40</v>
      </c>
      <c r="C8" s="40">
        <v>23476</v>
      </c>
      <c r="D8" s="40">
        <v>19698</v>
      </c>
      <c r="E8" s="40">
        <v>15976</v>
      </c>
      <c r="F8" s="40">
        <v>12726</v>
      </c>
      <c r="G8" s="40">
        <v>9226</v>
      </c>
      <c r="H8" s="40">
        <v>6926</v>
      </c>
      <c r="I8" s="40">
        <v>5132</v>
      </c>
      <c r="J8" s="40">
        <v>4234</v>
      </c>
      <c r="K8" s="40">
        <v>4074</v>
      </c>
      <c r="L8" s="40">
        <v>4409</v>
      </c>
      <c r="M8" s="40">
        <v>3993</v>
      </c>
      <c r="N8" s="39">
        <f>Index_disp_yrs24[[#This Row],[2024]]/Index_disp_yrs24[[#This Row],[2014]]-1</f>
        <v>-0.82991139887544729</v>
      </c>
      <c r="O8" s="39">
        <f>Index_disp_yrs24[[#This Row],[2024]]/Index_disp_yrs24[[#This Row],[2023]]-1</f>
        <v>-9.4352460875481992E-2</v>
      </c>
      <c r="P8" s="2"/>
      <c r="Q8" s="2"/>
      <c r="R8" s="2"/>
    </row>
    <row r="9" spans="1:18" s="35" customFormat="1" ht="15" customHeight="1" x14ac:dyDescent="0.2">
      <c r="A9" s="22" t="s">
        <v>89</v>
      </c>
      <c r="B9" s="48" t="s">
        <v>41</v>
      </c>
      <c r="C9" s="40">
        <v>8313</v>
      </c>
      <c r="D9" s="40">
        <v>6719</v>
      </c>
      <c r="E9" s="40">
        <v>5185</v>
      </c>
      <c r="F9" s="40">
        <v>4086</v>
      </c>
      <c r="G9" s="40">
        <v>2930</v>
      </c>
      <c r="H9" s="40">
        <v>2255</v>
      </c>
      <c r="I9" s="40">
        <v>1763</v>
      </c>
      <c r="J9" s="40">
        <v>1387</v>
      </c>
      <c r="K9" s="40">
        <v>1213</v>
      </c>
      <c r="L9" s="40">
        <v>1174</v>
      </c>
      <c r="M9" s="40">
        <v>1043</v>
      </c>
      <c r="N9" s="39">
        <f>Index_disp_yrs24[[#This Row],[2024]]/Index_disp_yrs24[[#This Row],[2014]]-1</f>
        <v>-0.87453386262480448</v>
      </c>
      <c r="O9" s="39">
        <f>Index_disp_yrs24[[#This Row],[2024]]/Index_disp_yrs24[[#This Row],[2023]]-1</f>
        <v>-0.11158432708688248</v>
      </c>
      <c r="P9" s="2"/>
      <c r="Q9" s="2"/>
      <c r="R9" s="2"/>
    </row>
    <row r="10" spans="1:18" s="35" customFormat="1" ht="15" customHeight="1" x14ac:dyDescent="0.2">
      <c r="A10" s="22" t="s">
        <v>89</v>
      </c>
      <c r="B10" s="73" t="s">
        <v>42</v>
      </c>
      <c r="C10" s="53">
        <v>26161</v>
      </c>
      <c r="D10" s="53">
        <v>21151</v>
      </c>
      <c r="E10" s="53">
        <v>16847</v>
      </c>
      <c r="F10" s="53">
        <v>13664</v>
      </c>
      <c r="G10" s="53">
        <v>11031</v>
      </c>
      <c r="H10" s="53">
        <v>8631</v>
      </c>
      <c r="I10" s="53">
        <v>7522</v>
      </c>
      <c r="J10" s="53">
        <v>6031</v>
      </c>
      <c r="K10" s="53">
        <v>5280</v>
      </c>
      <c r="L10" s="53">
        <v>5286</v>
      </c>
      <c r="M10" s="53">
        <v>4827</v>
      </c>
      <c r="N10" s="41">
        <f>Index_disp_yrs24[[#This Row],[2024]]/Index_disp_yrs24[[#This Row],[2014]]-1</f>
        <v>-0.81548870456022327</v>
      </c>
      <c r="O10" s="41">
        <f>Index_disp_yrs24[[#This Row],[2024]]/Index_disp_yrs24[[#This Row],[2023]]-1</f>
        <v>-8.6833144154370046E-2</v>
      </c>
      <c r="P10" s="2"/>
      <c r="Q10" s="2"/>
      <c r="R10" s="2"/>
    </row>
    <row r="11" spans="1:18" s="35" customFormat="1" ht="15" customHeight="1" x14ac:dyDescent="0.2">
      <c r="A11" s="47" t="s">
        <v>90</v>
      </c>
      <c r="B11" s="71" t="s">
        <v>38</v>
      </c>
      <c r="C11" s="72">
        <v>45.732449614500197</v>
      </c>
      <c r="D11" s="72">
        <v>43.690493107858501</v>
      </c>
      <c r="E11" s="72">
        <v>43.2543053517646</v>
      </c>
      <c r="F11" s="72">
        <v>39.491568084570901</v>
      </c>
      <c r="G11" s="72">
        <v>36.750118091639102</v>
      </c>
      <c r="H11" s="72">
        <v>35.2707348517404</v>
      </c>
      <c r="I11" s="72">
        <v>32.018479033404397</v>
      </c>
      <c r="J11" s="72">
        <v>28.571428571428601</v>
      </c>
      <c r="K11" s="72">
        <v>30.984928145811423</v>
      </c>
      <c r="L11" s="72">
        <v>30.445344129554702</v>
      </c>
      <c r="M11" s="72">
        <v>28.433268858800801</v>
      </c>
      <c r="N11" s="36">
        <f>M11-C11</f>
        <v>-17.299180755699396</v>
      </c>
      <c r="O11" s="36">
        <f>M11-L11</f>
        <v>-2.0120752707539005</v>
      </c>
      <c r="P11" s="2"/>
      <c r="Q11" s="2"/>
      <c r="R11" s="2"/>
    </row>
    <row r="12" spans="1:18" s="35" customFormat="1" ht="15" customHeight="1" x14ac:dyDescent="0.2">
      <c r="A12" s="22" t="s">
        <v>90</v>
      </c>
      <c r="B12" s="48" t="s">
        <v>39</v>
      </c>
      <c r="C12" s="38">
        <v>3.3667553978112998</v>
      </c>
      <c r="D12" s="38">
        <v>3.5322816718165599</v>
      </c>
      <c r="E12" s="38">
        <v>3.6000714158185998</v>
      </c>
      <c r="F12" s="38">
        <v>3.6078181431909901</v>
      </c>
      <c r="G12" s="38">
        <v>3.7850899742930602</v>
      </c>
      <c r="H12" s="38">
        <v>3.6119402985074598</v>
      </c>
      <c r="I12" s="38">
        <v>3.3481317055123898</v>
      </c>
      <c r="J12" s="38">
        <v>3.3766025641025599</v>
      </c>
      <c r="K12" s="38">
        <v>3.7867647058823528</v>
      </c>
      <c r="L12" s="38">
        <v>4.05</v>
      </c>
      <c r="M12" s="38">
        <v>3.9366823652537901</v>
      </c>
      <c r="N12" s="39">
        <f>Index_disp_yrs24[[#This Row],[2024]]/Index_disp_yrs24[[#This Row],[2014]]-1</f>
        <v>0.16928077632636906</v>
      </c>
      <c r="O12" s="39">
        <f>Index_disp_yrs24[[#This Row],[2024]]/Index_disp_yrs24[[#This Row],[2023]]-1</f>
        <v>-2.7979662900298741E-2</v>
      </c>
      <c r="P12" s="2"/>
      <c r="Q12" s="2"/>
      <c r="R12" s="2"/>
    </row>
    <row r="13" spans="1:18" s="35" customFormat="1" ht="15" customHeight="1" x14ac:dyDescent="0.2">
      <c r="A13" s="22" t="s">
        <v>90</v>
      </c>
      <c r="B13" s="48" t="s">
        <v>40</v>
      </c>
      <c r="C13" s="40">
        <v>22766</v>
      </c>
      <c r="D13" s="40">
        <v>21720</v>
      </c>
      <c r="E13" s="40">
        <v>20164</v>
      </c>
      <c r="F13" s="40">
        <v>16982</v>
      </c>
      <c r="G13" s="40">
        <v>14724</v>
      </c>
      <c r="H13" s="40">
        <v>11858</v>
      </c>
      <c r="I13" s="40">
        <v>9050</v>
      </c>
      <c r="J13" s="40">
        <v>6321</v>
      </c>
      <c r="K13" s="40">
        <v>6695</v>
      </c>
      <c r="L13" s="40">
        <v>7614</v>
      </c>
      <c r="M13" s="40">
        <v>7523</v>
      </c>
      <c r="N13" s="39">
        <f>Index_disp_yrs24[[#This Row],[2024]]/Index_disp_yrs24[[#This Row],[2014]]-1</f>
        <v>-0.66955108495124316</v>
      </c>
      <c r="O13" s="39">
        <f>Index_disp_yrs24[[#This Row],[2024]]/Index_disp_yrs24[[#This Row],[2023]]-1</f>
        <v>-1.1951667980036773E-2</v>
      </c>
      <c r="P13" s="2"/>
      <c r="Q13" s="2"/>
      <c r="R13" s="2"/>
    </row>
    <row r="14" spans="1:18" s="35" customFormat="1" ht="15" customHeight="1" x14ac:dyDescent="0.2">
      <c r="A14" s="22" t="s">
        <v>90</v>
      </c>
      <c r="B14" s="48" t="s">
        <v>41</v>
      </c>
      <c r="C14" s="40">
        <v>6762</v>
      </c>
      <c r="D14" s="40">
        <v>6149</v>
      </c>
      <c r="E14" s="40">
        <v>5601</v>
      </c>
      <c r="F14" s="40">
        <v>4707</v>
      </c>
      <c r="G14" s="40">
        <v>3890</v>
      </c>
      <c r="H14" s="40">
        <v>3283</v>
      </c>
      <c r="I14" s="40">
        <v>2703</v>
      </c>
      <c r="J14" s="40">
        <v>1872</v>
      </c>
      <c r="K14" s="40">
        <v>1768</v>
      </c>
      <c r="L14" s="40">
        <v>1880</v>
      </c>
      <c r="M14" s="40">
        <v>1911</v>
      </c>
      <c r="N14" s="39">
        <f>Index_disp_yrs24[[#This Row],[2024]]/Index_disp_yrs24[[#This Row],[2014]]-1</f>
        <v>-0.71739130434782616</v>
      </c>
      <c r="O14" s="39">
        <f>Index_disp_yrs24[[#This Row],[2024]]/Index_disp_yrs24[[#This Row],[2023]]-1</f>
        <v>1.6489361702127558E-2</v>
      </c>
      <c r="P14" s="2"/>
      <c r="Q14" s="2"/>
      <c r="R14" s="2"/>
    </row>
    <row r="15" spans="1:18" s="35" customFormat="1" ht="15" customHeight="1" x14ac:dyDescent="0.2">
      <c r="A15" s="51" t="s">
        <v>90</v>
      </c>
      <c r="B15" s="73" t="s">
        <v>42</v>
      </c>
      <c r="C15" s="53">
        <v>14786</v>
      </c>
      <c r="D15" s="53">
        <v>14074</v>
      </c>
      <c r="E15" s="53">
        <v>12949</v>
      </c>
      <c r="F15" s="53">
        <v>11919</v>
      </c>
      <c r="G15" s="53">
        <v>10585</v>
      </c>
      <c r="H15" s="53">
        <v>9308</v>
      </c>
      <c r="I15" s="53">
        <v>8442</v>
      </c>
      <c r="J15" s="53">
        <v>6552</v>
      </c>
      <c r="K15" s="53">
        <v>5706</v>
      </c>
      <c r="L15" s="53">
        <v>6175</v>
      </c>
      <c r="M15" s="53">
        <v>6721</v>
      </c>
      <c r="N15" s="41">
        <f>Index_disp_yrs24[[#This Row],[2024]]/Index_disp_yrs24[[#This Row],[2014]]-1</f>
        <v>-0.54544839713242255</v>
      </c>
      <c r="O15" s="41">
        <f>Index_disp_yrs24[[#This Row],[2024]]/Index_disp_yrs24[[#This Row],[2023]]-1</f>
        <v>8.8421052631578956E-2</v>
      </c>
      <c r="P15" s="2"/>
      <c r="Q15" s="2"/>
      <c r="R15" s="2"/>
    </row>
    <row r="16" spans="1:18" s="35" customFormat="1" ht="15" customHeight="1" x14ac:dyDescent="0.2">
      <c r="A16" s="47" t="s">
        <v>91</v>
      </c>
      <c r="B16" s="71" t="s">
        <v>38</v>
      </c>
      <c r="C16" s="72">
        <v>52.694336161430897</v>
      </c>
      <c r="D16" s="72">
        <v>50</v>
      </c>
      <c r="E16" s="72">
        <v>51.935761399483802</v>
      </c>
      <c r="F16" s="72">
        <v>46.307843780768003</v>
      </c>
      <c r="G16" s="72">
        <v>45.583038869257997</v>
      </c>
      <c r="H16" s="72">
        <v>44.516688339835298</v>
      </c>
      <c r="I16" s="72">
        <v>39.479512735326701</v>
      </c>
      <c r="J16" s="72">
        <v>35.2848101265823</v>
      </c>
      <c r="K16" s="72">
        <v>39.512619669277633</v>
      </c>
      <c r="L16" s="72">
        <v>38.095238095238102</v>
      </c>
      <c r="M16" s="72">
        <v>37.592137592137597</v>
      </c>
      <c r="N16" s="36">
        <f>M16-C16</f>
        <v>-15.1021985692933</v>
      </c>
      <c r="O16" s="36">
        <f>M16-L16</f>
        <v>-0.50310050310050514</v>
      </c>
      <c r="P16" s="2"/>
      <c r="Q16" s="2"/>
      <c r="R16" s="2"/>
    </row>
    <row r="17" spans="1:18" s="35" customFormat="1" ht="15" customHeight="1" x14ac:dyDescent="0.2">
      <c r="A17" s="22" t="s">
        <v>91</v>
      </c>
      <c r="B17" s="48" t="s">
        <v>39</v>
      </c>
      <c r="C17" s="38">
        <v>3.78503046127067</v>
      </c>
      <c r="D17" s="38">
        <v>3.9910195456946602</v>
      </c>
      <c r="E17" s="38">
        <v>4.2667034787410296</v>
      </c>
      <c r="F17" s="38">
        <v>4.2090715804394003</v>
      </c>
      <c r="G17" s="38">
        <v>4.3763996554694202</v>
      </c>
      <c r="H17" s="38">
        <v>4.1090555014605599</v>
      </c>
      <c r="I17" s="38">
        <v>3.6970546984572201</v>
      </c>
      <c r="J17" s="38">
        <v>3.93497757847534</v>
      </c>
      <c r="K17" s="38">
        <v>4.1784140969162999</v>
      </c>
      <c r="L17" s="38">
        <v>4.9669811320754702</v>
      </c>
      <c r="M17" s="38">
        <v>4.5294117647058796</v>
      </c>
      <c r="N17" s="39">
        <f>Index_disp_yrs24[[#This Row],[2024]]/Index_disp_yrs24[[#This Row],[2014]]-1</f>
        <v>0.19666454763096253</v>
      </c>
      <c r="O17" s="39">
        <f>Index_disp_yrs24[[#This Row],[2024]]/Index_disp_yrs24[[#This Row],[2023]]-1</f>
        <v>-8.8095637115245262E-2</v>
      </c>
      <c r="P17" s="2"/>
      <c r="Q17" s="2"/>
      <c r="R17" s="2"/>
    </row>
    <row r="18" spans="1:18" s="35" customFormat="1" ht="15" customHeight="1" x14ac:dyDescent="0.2">
      <c r="A18" s="22" t="s">
        <v>91</v>
      </c>
      <c r="B18" s="48" t="s">
        <v>40</v>
      </c>
      <c r="C18" s="40">
        <v>8698</v>
      </c>
      <c r="D18" s="40">
        <v>7555</v>
      </c>
      <c r="E18" s="40">
        <v>7727</v>
      </c>
      <c r="F18" s="40">
        <v>5939</v>
      </c>
      <c r="G18" s="40">
        <v>5081</v>
      </c>
      <c r="H18" s="40">
        <v>4220</v>
      </c>
      <c r="I18" s="40">
        <v>2636</v>
      </c>
      <c r="J18" s="40">
        <v>1755</v>
      </c>
      <c r="K18" s="40">
        <v>1897</v>
      </c>
      <c r="L18" s="40">
        <v>2106</v>
      </c>
      <c r="M18" s="40">
        <v>2079</v>
      </c>
      <c r="N18" s="39">
        <f>Index_disp_yrs24[[#This Row],[2024]]/Index_disp_yrs24[[#This Row],[2014]]-1</f>
        <v>-0.76097953552540809</v>
      </c>
      <c r="O18" s="39">
        <f>Index_disp_yrs24[[#This Row],[2024]]/Index_disp_yrs24[[#This Row],[2023]]-1</f>
        <v>-1.2820512820512775E-2</v>
      </c>
      <c r="P18" s="2"/>
      <c r="Q18" s="2"/>
      <c r="R18" s="2"/>
    </row>
    <row r="19" spans="1:18" s="35" customFormat="1" ht="15" customHeight="1" x14ac:dyDescent="0.2">
      <c r="A19" s="22" t="s">
        <v>91</v>
      </c>
      <c r="B19" s="48" t="s">
        <v>41</v>
      </c>
      <c r="C19" s="40">
        <v>2298</v>
      </c>
      <c r="D19" s="40">
        <v>1893</v>
      </c>
      <c r="E19" s="40">
        <v>1811</v>
      </c>
      <c r="F19" s="40">
        <v>1411</v>
      </c>
      <c r="G19" s="40">
        <v>1161</v>
      </c>
      <c r="H19" s="40">
        <v>1027</v>
      </c>
      <c r="I19" s="40">
        <v>713</v>
      </c>
      <c r="J19" s="40">
        <v>446</v>
      </c>
      <c r="K19" s="40">
        <v>454</v>
      </c>
      <c r="L19" s="40">
        <v>424</v>
      </c>
      <c r="M19" s="40">
        <v>459</v>
      </c>
      <c r="N19" s="39">
        <f>Index_disp_yrs24[[#This Row],[2024]]/Index_disp_yrs24[[#This Row],[2014]]-1</f>
        <v>-0.80026109660574418</v>
      </c>
      <c r="O19" s="39">
        <f>Index_disp_yrs24[[#This Row],[2024]]/Index_disp_yrs24[[#This Row],[2023]]-1</f>
        <v>8.2547169811320709E-2</v>
      </c>
      <c r="P19" s="2"/>
      <c r="Q19" s="2"/>
      <c r="R19" s="2"/>
    </row>
    <row r="20" spans="1:18" s="35" customFormat="1" ht="15" customHeight="1" x14ac:dyDescent="0.2">
      <c r="A20" s="51" t="s">
        <v>91</v>
      </c>
      <c r="B20" s="73" t="s">
        <v>42</v>
      </c>
      <c r="C20" s="53">
        <v>4361</v>
      </c>
      <c r="D20" s="53">
        <v>3786</v>
      </c>
      <c r="E20" s="53">
        <v>3487</v>
      </c>
      <c r="F20" s="53">
        <v>3047</v>
      </c>
      <c r="G20" s="53">
        <v>2547</v>
      </c>
      <c r="H20" s="53">
        <v>2307</v>
      </c>
      <c r="I20" s="53">
        <v>1806</v>
      </c>
      <c r="J20" s="53">
        <v>1264</v>
      </c>
      <c r="K20" s="53">
        <v>1149</v>
      </c>
      <c r="L20" s="53">
        <v>1113</v>
      </c>
      <c r="M20" s="53">
        <v>1221</v>
      </c>
      <c r="N20" s="41">
        <f>Index_disp_yrs24[[#This Row],[2024]]/Index_disp_yrs24[[#This Row],[2014]]-1</f>
        <v>-0.72001834441641832</v>
      </c>
      <c r="O20" s="41">
        <f>Index_disp_yrs24[[#This Row],[2024]]/Index_disp_yrs24[[#This Row],[2023]]-1</f>
        <v>9.7035040431266761E-2</v>
      </c>
      <c r="P20" s="2"/>
      <c r="Q20" s="2"/>
      <c r="R20" s="2"/>
    </row>
    <row r="21" spans="1:18" s="35" customFormat="1" ht="15" customHeight="1" x14ac:dyDescent="0.2">
      <c r="A21" s="47" t="s">
        <v>92</v>
      </c>
      <c r="B21" s="71" t="s">
        <v>38</v>
      </c>
      <c r="C21" s="72">
        <v>56.277056277056303</v>
      </c>
      <c r="D21" s="72">
        <v>53.596059113300498</v>
      </c>
      <c r="E21" s="72">
        <v>52.613240418118501</v>
      </c>
      <c r="F21" s="72">
        <v>48.928121059268598</v>
      </c>
      <c r="G21" s="72">
        <v>44.060150375939799</v>
      </c>
      <c r="H21" s="72">
        <v>44.3223443223443</v>
      </c>
      <c r="I21" s="72">
        <v>37.429111531190898</v>
      </c>
      <c r="J21" s="72">
        <v>36.599423631123898</v>
      </c>
      <c r="K21" s="72">
        <v>36</v>
      </c>
      <c r="L21" s="72">
        <v>37.784090909090899</v>
      </c>
      <c r="M21" s="72">
        <v>31.104651162790699</v>
      </c>
      <c r="N21" s="36">
        <f>M21-C21</f>
        <v>-25.172405114265604</v>
      </c>
      <c r="O21" s="36">
        <f>M21-L21</f>
        <v>-6.6794397463002007</v>
      </c>
      <c r="P21" s="2"/>
      <c r="Q21" s="2"/>
      <c r="R21" s="2"/>
    </row>
    <row r="22" spans="1:18" s="35" customFormat="1" ht="15" customHeight="1" x14ac:dyDescent="0.2">
      <c r="A22" s="22" t="s">
        <v>92</v>
      </c>
      <c r="B22" s="48" t="s">
        <v>39</v>
      </c>
      <c r="C22" s="38">
        <v>3.7169230769230799</v>
      </c>
      <c r="D22" s="38">
        <v>4.1856617647058796</v>
      </c>
      <c r="E22" s="38">
        <v>3.8454746136865299</v>
      </c>
      <c r="F22" s="38">
        <v>4.0618556701030899</v>
      </c>
      <c r="G22" s="38">
        <v>4.0580204778156999</v>
      </c>
      <c r="H22" s="38">
        <v>4.10330578512397</v>
      </c>
      <c r="I22" s="38">
        <v>3.47474747474747</v>
      </c>
      <c r="J22" s="38">
        <v>3.7007874015748001</v>
      </c>
      <c r="K22" s="38">
        <v>4.6587301587301591</v>
      </c>
      <c r="L22" s="38">
        <v>4.5413533834586497</v>
      </c>
      <c r="M22" s="38">
        <v>5.2056074766355103</v>
      </c>
      <c r="N22" s="39">
        <f>Index_disp_yrs24[[#This Row],[2024]]/Index_disp_yrs24[[#This Row],[2014]]-1</f>
        <v>0.40051525654514863</v>
      </c>
      <c r="O22" s="39">
        <f>Index_disp_yrs24[[#This Row],[2024]]/Index_disp_yrs24[[#This Row],[2023]]-1</f>
        <v>0.14626787151079856</v>
      </c>
      <c r="P22" s="2"/>
      <c r="Q22" s="2"/>
      <c r="R22" s="2"/>
    </row>
    <row r="23" spans="1:18" s="35" customFormat="1" ht="15" customHeight="1" x14ac:dyDescent="0.2">
      <c r="A23" s="22" t="s">
        <v>92</v>
      </c>
      <c r="B23" s="48" t="s">
        <v>40</v>
      </c>
      <c r="C23" s="40">
        <v>2416</v>
      </c>
      <c r="D23" s="40">
        <v>2277</v>
      </c>
      <c r="E23" s="40">
        <v>1742</v>
      </c>
      <c r="F23" s="40">
        <v>1576</v>
      </c>
      <c r="G23" s="40">
        <v>1189</v>
      </c>
      <c r="H23" s="40">
        <v>993</v>
      </c>
      <c r="I23" s="40">
        <v>688</v>
      </c>
      <c r="J23" s="40">
        <v>470</v>
      </c>
      <c r="K23" s="40">
        <v>587</v>
      </c>
      <c r="L23" s="40">
        <v>604</v>
      </c>
      <c r="M23" s="40">
        <v>557</v>
      </c>
      <c r="N23" s="39">
        <f>Index_disp_yrs24[[#This Row],[2024]]/Index_disp_yrs24[[#This Row],[2014]]-1</f>
        <v>-0.76945364238410596</v>
      </c>
      <c r="O23" s="39">
        <f>Index_disp_yrs24[[#This Row],[2024]]/Index_disp_yrs24[[#This Row],[2023]]-1</f>
        <v>-7.781456953642385E-2</v>
      </c>
      <c r="P23" s="2"/>
      <c r="Q23" s="2"/>
      <c r="R23" s="2"/>
    </row>
    <row r="24" spans="1:18" s="35" customFormat="1" ht="15" customHeight="1" x14ac:dyDescent="0.2">
      <c r="A24" s="22" t="s">
        <v>92</v>
      </c>
      <c r="B24" s="48" t="s">
        <v>41</v>
      </c>
      <c r="C24" s="40">
        <v>650</v>
      </c>
      <c r="D24" s="40">
        <v>544</v>
      </c>
      <c r="E24" s="40">
        <v>453</v>
      </c>
      <c r="F24" s="40">
        <v>388</v>
      </c>
      <c r="G24" s="40">
        <v>293</v>
      </c>
      <c r="H24" s="40">
        <v>242</v>
      </c>
      <c r="I24" s="40">
        <v>198</v>
      </c>
      <c r="J24" s="40">
        <v>127</v>
      </c>
      <c r="K24" s="40">
        <v>126</v>
      </c>
      <c r="L24" s="40">
        <v>133</v>
      </c>
      <c r="M24" s="40">
        <v>107</v>
      </c>
      <c r="N24" s="39">
        <f>Index_disp_yrs24[[#This Row],[2024]]/Index_disp_yrs24[[#This Row],[2014]]-1</f>
        <v>-0.83538461538461539</v>
      </c>
      <c r="O24" s="39">
        <f>Index_disp_yrs24[[#This Row],[2024]]/Index_disp_yrs24[[#This Row],[2023]]-1</f>
        <v>-0.19548872180451127</v>
      </c>
      <c r="P24" s="2"/>
      <c r="Q24" s="2"/>
      <c r="R24" s="2"/>
    </row>
    <row r="25" spans="1:18" s="35" customFormat="1" ht="15" customHeight="1" x14ac:dyDescent="0.2">
      <c r="A25" s="51" t="s">
        <v>92</v>
      </c>
      <c r="B25" s="73" t="s">
        <v>42</v>
      </c>
      <c r="C25" s="53">
        <v>1155</v>
      </c>
      <c r="D25" s="53">
        <v>1015</v>
      </c>
      <c r="E25" s="53">
        <v>861</v>
      </c>
      <c r="F25" s="53">
        <v>793</v>
      </c>
      <c r="G25" s="53">
        <v>665</v>
      </c>
      <c r="H25" s="53">
        <v>546</v>
      </c>
      <c r="I25" s="53">
        <v>529</v>
      </c>
      <c r="J25" s="53">
        <v>347</v>
      </c>
      <c r="K25" s="53">
        <v>350</v>
      </c>
      <c r="L25" s="53">
        <v>352</v>
      </c>
      <c r="M25" s="53">
        <v>344</v>
      </c>
      <c r="N25" s="41">
        <f>Index_disp_yrs24[[#This Row],[2024]]/Index_disp_yrs24[[#This Row],[2014]]-1</f>
        <v>-0.70216450216450221</v>
      </c>
      <c r="O25" s="41">
        <f>Index_disp_yrs24[[#This Row],[2024]]/Index_disp_yrs24[[#This Row],[2023]]-1</f>
        <v>-2.2727272727272707E-2</v>
      </c>
      <c r="P25" s="2"/>
      <c r="Q25" s="2"/>
      <c r="R25" s="2"/>
    </row>
    <row r="26" spans="1:18" s="35" customFormat="1" ht="15" customHeight="1" x14ac:dyDescent="0.2">
      <c r="A26" s="47" t="s">
        <v>93</v>
      </c>
      <c r="B26" s="71" t="s">
        <v>38</v>
      </c>
      <c r="C26" s="72">
        <v>40.4489387709746</v>
      </c>
      <c r="D26" s="72">
        <v>39.688117724577197</v>
      </c>
      <c r="E26" s="72">
        <v>38.418813519262599</v>
      </c>
      <c r="F26" s="72">
        <v>35.707108766641497</v>
      </c>
      <c r="G26" s="72">
        <v>32.816147192091201</v>
      </c>
      <c r="H26" s="72">
        <v>30.800692150385402</v>
      </c>
      <c r="I26" s="72">
        <v>29.108910891089099</v>
      </c>
      <c r="J26" s="72">
        <v>26.261187957689199</v>
      </c>
      <c r="K26" s="72">
        <v>28.178776290630974</v>
      </c>
      <c r="L26" s="72">
        <v>28.0492987675308</v>
      </c>
      <c r="M26" s="72">
        <v>26.076833527357401</v>
      </c>
      <c r="N26" s="36">
        <f>M26-C26</f>
        <v>-14.372105243617199</v>
      </c>
      <c r="O26" s="36">
        <f>M26-L26</f>
        <v>-1.9724652401733991</v>
      </c>
      <c r="P26" s="2"/>
      <c r="Q26" s="2"/>
      <c r="R26" s="2"/>
    </row>
    <row r="27" spans="1:18" s="35" customFormat="1" ht="15" customHeight="1" x14ac:dyDescent="0.2">
      <c r="A27" s="22" t="s">
        <v>93</v>
      </c>
      <c r="B27" s="48" t="s">
        <v>39</v>
      </c>
      <c r="C27" s="38">
        <v>3.0085164835164799</v>
      </c>
      <c r="D27" s="38">
        <v>3.1604869950193701</v>
      </c>
      <c r="E27" s="38">
        <v>3.1701015072285501</v>
      </c>
      <c r="F27" s="38">
        <v>3.2317973971157201</v>
      </c>
      <c r="G27" s="38">
        <v>3.45523012552301</v>
      </c>
      <c r="H27" s="38">
        <v>3.27885597548519</v>
      </c>
      <c r="I27" s="38">
        <v>3.1944444444444402</v>
      </c>
      <c r="J27" s="38">
        <v>3.1340046475600301</v>
      </c>
      <c r="K27" s="38">
        <v>3.5462256149279052</v>
      </c>
      <c r="L27" s="38">
        <v>3.7053030303030301</v>
      </c>
      <c r="M27" s="38">
        <v>3.6339285714285698</v>
      </c>
      <c r="N27" s="39">
        <f>Index_disp_yrs24[[#This Row],[2024]]/Index_disp_yrs24[[#This Row],[2014]]-1</f>
        <v>0.20788055885307366</v>
      </c>
      <c r="O27" s="39">
        <f>Index_disp_yrs24[[#This Row],[2024]]/Index_disp_yrs24[[#This Row],[2023]]-1</f>
        <v>-1.9262785874931021E-2</v>
      </c>
      <c r="P27" s="2"/>
      <c r="Q27" s="2"/>
      <c r="R27" s="2"/>
    </row>
    <row r="28" spans="1:18" s="35" customFormat="1" ht="15" customHeight="1" x14ac:dyDescent="0.2">
      <c r="A28" s="22" t="s">
        <v>93</v>
      </c>
      <c r="B28" s="48" t="s">
        <v>40</v>
      </c>
      <c r="C28" s="40">
        <v>10951</v>
      </c>
      <c r="D28" s="40">
        <v>11422</v>
      </c>
      <c r="E28" s="40">
        <v>10306</v>
      </c>
      <c r="F28" s="40">
        <v>9188</v>
      </c>
      <c r="G28" s="40">
        <v>8258</v>
      </c>
      <c r="H28" s="40">
        <v>6420</v>
      </c>
      <c r="I28" s="40">
        <v>5635</v>
      </c>
      <c r="J28" s="40">
        <v>4046</v>
      </c>
      <c r="K28" s="40">
        <v>4181</v>
      </c>
      <c r="L28" s="40">
        <v>4891</v>
      </c>
      <c r="M28" s="40">
        <v>4884</v>
      </c>
      <c r="N28" s="39">
        <f>Index_disp_yrs24[[#This Row],[2024]]/Index_disp_yrs24[[#This Row],[2014]]-1</f>
        <v>-0.55401333211578851</v>
      </c>
      <c r="O28" s="39">
        <f>Index_disp_yrs24[[#This Row],[2024]]/Index_disp_yrs24[[#This Row],[2023]]-1</f>
        <v>-1.4312001635656824E-3</v>
      </c>
      <c r="P28" s="2"/>
      <c r="Q28" s="2"/>
      <c r="R28" s="2"/>
    </row>
    <row r="29" spans="1:18" s="35" customFormat="1" ht="15" customHeight="1" x14ac:dyDescent="0.2">
      <c r="A29" s="22" t="s">
        <v>93</v>
      </c>
      <c r="B29" s="48" t="s">
        <v>41</v>
      </c>
      <c r="C29" s="40">
        <v>3640</v>
      </c>
      <c r="D29" s="40">
        <v>3614</v>
      </c>
      <c r="E29" s="40">
        <v>3251</v>
      </c>
      <c r="F29" s="40">
        <v>2843</v>
      </c>
      <c r="G29" s="40">
        <v>2390</v>
      </c>
      <c r="H29" s="40">
        <v>1958</v>
      </c>
      <c r="I29" s="40">
        <v>1764</v>
      </c>
      <c r="J29" s="40">
        <v>1291</v>
      </c>
      <c r="K29" s="40">
        <v>1179</v>
      </c>
      <c r="L29" s="40">
        <v>1320</v>
      </c>
      <c r="M29" s="40">
        <v>1344</v>
      </c>
      <c r="N29" s="39">
        <f>Index_disp_yrs24[[#This Row],[2024]]/Index_disp_yrs24[[#This Row],[2014]]-1</f>
        <v>-0.63076923076923075</v>
      </c>
      <c r="O29" s="39">
        <f>Index_disp_yrs24[[#This Row],[2024]]/Index_disp_yrs24[[#This Row],[2023]]-1</f>
        <v>1.8181818181818077E-2</v>
      </c>
      <c r="P29" s="2"/>
      <c r="Q29" s="2"/>
      <c r="R29" s="2"/>
    </row>
    <row r="30" spans="1:18" s="35" customFormat="1" ht="15" customHeight="1" x14ac:dyDescent="0.2">
      <c r="A30" s="51" t="s">
        <v>93</v>
      </c>
      <c r="B30" s="73" t="s">
        <v>42</v>
      </c>
      <c r="C30" s="53">
        <v>8999</v>
      </c>
      <c r="D30" s="53">
        <v>9106</v>
      </c>
      <c r="E30" s="53">
        <v>8462</v>
      </c>
      <c r="F30" s="53">
        <v>7962</v>
      </c>
      <c r="G30" s="53">
        <v>7283</v>
      </c>
      <c r="H30" s="53">
        <v>6357</v>
      </c>
      <c r="I30" s="53">
        <v>6060</v>
      </c>
      <c r="J30" s="53">
        <v>4916</v>
      </c>
      <c r="K30" s="53">
        <v>4184</v>
      </c>
      <c r="L30" s="53">
        <v>4706</v>
      </c>
      <c r="M30" s="53">
        <v>5154</v>
      </c>
      <c r="N30" s="41">
        <f>Index_disp_yrs24[[#This Row],[2024]]/Index_disp_yrs24[[#This Row],[2014]]-1</f>
        <v>-0.42726969663295922</v>
      </c>
      <c r="O30" s="41">
        <f>Index_disp_yrs24[[#This Row],[2024]]/Index_disp_yrs24[[#This Row],[2023]]-1</f>
        <v>9.5197620059498611E-2</v>
      </c>
      <c r="P30" s="2"/>
      <c r="Q30" s="2"/>
      <c r="R30" s="2"/>
    </row>
    <row r="31" spans="1:18" s="35" customFormat="1" ht="15" customHeight="1" x14ac:dyDescent="0.2">
      <c r="A31" s="47" t="s">
        <v>94</v>
      </c>
      <c r="B31" s="71" t="s">
        <v>38</v>
      </c>
      <c r="C31" s="72">
        <v>64.206642066420699</v>
      </c>
      <c r="D31" s="72">
        <v>58.682634730538901</v>
      </c>
      <c r="E31" s="72">
        <v>61.870503597122301</v>
      </c>
      <c r="F31" s="72">
        <v>55.5555555555556</v>
      </c>
      <c r="G31" s="72">
        <v>51.1111111111111</v>
      </c>
      <c r="H31" s="72">
        <v>57.142857142857103</v>
      </c>
      <c r="I31" s="72">
        <v>59.574468085106403</v>
      </c>
      <c r="J31" s="72" t="s">
        <v>57</v>
      </c>
      <c r="K31" s="72" t="s">
        <v>57</v>
      </c>
      <c r="L31" s="72" t="s">
        <v>57</v>
      </c>
      <c r="M31" s="72" t="s">
        <v>57</v>
      </c>
      <c r="N31" s="72" t="s">
        <v>57</v>
      </c>
      <c r="O31" s="72" t="s">
        <v>57</v>
      </c>
      <c r="P31" s="2"/>
      <c r="Q31" s="2"/>
      <c r="R31" s="2"/>
    </row>
    <row r="32" spans="1:18" s="35" customFormat="1" ht="15" customHeight="1" x14ac:dyDescent="0.2">
      <c r="A32" s="22" t="s">
        <v>94</v>
      </c>
      <c r="B32" s="48" t="s">
        <v>39</v>
      </c>
      <c r="C32" s="38">
        <v>4.0287356321839098</v>
      </c>
      <c r="D32" s="38">
        <v>4.7551020408163298</v>
      </c>
      <c r="E32" s="38">
        <v>4.5232558139534902</v>
      </c>
      <c r="F32" s="38">
        <v>4.2923076923076904</v>
      </c>
      <c r="G32" s="38">
        <v>4.2608695652173898</v>
      </c>
      <c r="H32" s="38">
        <v>4.0178571428571397</v>
      </c>
      <c r="I32" s="38" t="s">
        <v>57</v>
      </c>
      <c r="J32" s="38" t="s">
        <v>57</v>
      </c>
      <c r="K32" s="38" t="s">
        <v>57</v>
      </c>
      <c r="L32" s="38" t="s">
        <v>57</v>
      </c>
      <c r="M32" s="38" t="s">
        <v>57</v>
      </c>
      <c r="N32" s="38" t="s">
        <v>57</v>
      </c>
      <c r="O32" s="38" t="s">
        <v>57</v>
      </c>
      <c r="P32" s="2"/>
      <c r="Q32" s="2"/>
      <c r="R32" s="2"/>
    </row>
    <row r="33" spans="1:18" s="35" customFormat="1" ht="15" customHeight="1" x14ac:dyDescent="0.2">
      <c r="A33" s="22" t="s">
        <v>94</v>
      </c>
      <c r="B33" s="48" t="s">
        <v>40</v>
      </c>
      <c r="C33" s="40">
        <v>701</v>
      </c>
      <c r="D33" s="40">
        <v>466</v>
      </c>
      <c r="E33" s="40">
        <v>389</v>
      </c>
      <c r="F33" s="40">
        <v>279</v>
      </c>
      <c r="G33" s="40">
        <v>196</v>
      </c>
      <c r="H33" s="40">
        <v>225</v>
      </c>
      <c r="I33" s="40">
        <v>91</v>
      </c>
      <c r="J33" s="40">
        <v>50</v>
      </c>
      <c r="K33" s="40">
        <v>30</v>
      </c>
      <c r="L33" s="40">
        <v>13</v>
      </c>
      <c r="M33" s="40">
        <v>3</v>
      </c>
      <c r="N33" s="39" t="s">
        <v>57</v>
      </c>
      <c r="O33" s="39" t="s">
        <v>57</v>
      </c>
      <c r="P33" s="2"/>
      <c r="Q33" s="2"/>
      <c r="R33" s="2"/>
    </row>
    <row r="34" spans="1:18" s="35" customFormat="1" ht="15" customHeight="1" x14ac:dyDescent="0.2">
      <c r="A34" s="22" t="s">
        <v>94</v>
      </c>
      <c r="B34" s="48" t="s">
        <v>41</v>
      </c>
      <c r="C34" s="40">
        <v>174</v>
      </c>
      <c r="D34" s="40">
        <v>98</v>
      </c>
      <c r="E34" s="40">
        <v>86</v>
      </c>
      <c r="F34" s="40">
        <v>65</v>
      </c>
      <c r="G34" s="40">
        <v>46</v>
      </c>
      <c r="H34" s="40">
        <v>56</v>
      </c>
      <c r="I34" s="40">
        <v>28</v>
      </c>
      <c r="J34" s="40">
        <v>8</v>
      </c>
      <c r="K34" s="40">
        <v>9</v>
      </c>
      <c r="L34" s="40">
        <v>3</v>
      </c>
      <c r="M34" s="40">
        <v>1</v>
      </c>
      <c r="N34" s="39" t="s">
        <v>57</v>
      </c>
      <c r="O34" s="39" t="s">
        <v>57</v>
      </c>
      <c r="P34" s="2"/>
      <c r="Q34" s="2"/>
      <c r="R34" s="2"/>
    </row>
    <row r="35" spans="1:18" s="35" customFormat="1" ht="15" customHeight="1" x14ac:dyDescent="0.2">
      <c r="A35" s="51" t="s">
        <v>94</v>
      </c>
      <c r="B35" s="73" t="s">
        <v>42</v>
      </c>
      <c r="C35" s="53">
        <v>271</v>
      </c>
      <c r="D35" s="53">
        <v>167</v>
      </c>
      <c r="E35" s="53">
        <v>139</v>
      </c>
      <c r="F35" s="53">
        <v>117</v>
      </c>
      <c r="G35" s="53">
        <v>90</v>
      </c>
      <c r="H35" s="53">
        <v>98</v>
      </c>
      <c r="I35" s="53">
        <v>47</v>
      </c>
      <c r="J35" s="53">
        <v>25</v>
      </c>
      <c r="K35" s="53">
        <v>23</v>
      </c>
      <c r="L35" s="53">
        <v>4</v>
      </c>
      <c r="M35" s="53">
        <v>2</v>
      </c>
      <c r="N35" s="41" t="s">
        <v>57</v>
      </c>
      <c r="O35" s="41" t="s">
        <v>57</v>
      </c>
      <c r="P35" s="2"/>
      <c r="Q35" s="2"/>
      <c r="R35" s="2"/>
    </row>
    <row r="36" spans="1:18" s="35" customFormat="1" ht="15" customHeight="1" x14ac:dyDescent="0.2">
      <c r="A36" s="47" t="s">
        <v>95</v>
      </c>
      <c r="B36" s="71" t="s">
        <v>38</v>
      </c>
      <c r="C36" s="72">
        <v>66.446298905386399</v>
      </c>
      <c r="D36" s="72">
        <v>66.345536287732799</v>
      </c>
      <c r="E36" s="72">
        <v>65.408711217183793</v>
      </c>
      <c r="F36" s="72">
        <v>64.593616321158294</v>
      </c>
      <c r="G36" s="72">
        <v>61.716432667589501</v>
      </c>
      <c r="H36" s="72">
        <v>61.113755354593003</v>
      </c>
      <c r="I36" s="72">
        <v>56.7087155963303</v>
      </c>
      <c r="J36" s="72">
        <v>52.560539896784398</v>
      </c>
      <c r="K36" s="72">
        <v>53.47846663511595</v>
      </c>
      <c r="L36" s="72">
        <v>59.053989488772103</v>
      </c>
      <c r="M36" s="72">
        <v>60.081558676937</v>
      </c>
      <c r="N36" s="36">
        <f>M36-C36</f>
        <v>-6.3647402284493992</v>
      </c>
      <c r="O36" s="36">
        <f>M36-L36</f>
        <v>1.0275691881648967</v>
      </c>
      <c r="P36" s="2"/>
      <c r="Q36" s="2"/>
      <c r="R36" s="2"/>
    </row>
    <row r="37" spans="1:18" s="35" customFormat="1" ht="15" customHeight="1" x14ac:dyDescent="0.2">
      <c r="A37" s="22" t="s">
        <v>95</v>
      </c>
      <c r="B37" s="48" t="s">
        <v>39</v>
      </c>
      <c r="C37" s="38">
        <v>4.1260805741314597</v>
      </c>
      <c r="D37" s="38">
        <v>4.3690222652468496</v>
      </c>
      <c r="E37" s="38">
        <v>4.5137970353477801</v>
      </c>
      <c r="F37" s="38">
        <v>4.8089658685685199</v>
      </c>
      <c r="G37" s="38">
        <v>4.8631848766420998</v>
      </c>
      <c r="H37" s="38">
        <v>4.8052959501557604</v>
      </c>
      <c r="I37" s="38">
        <v>4.4413549039433802</v>
      </c>
      <c r="J37" s="38">
        <v>4.0506042296072504</v>
      </c>
      <c r="K37" s="38">
        <v>5.1513274336283184</v>
      </c>
      <c r="L37" s="38">
        <v>5.36407766990291</v>
      </c>
      <c r="M37" s="38">
        <v>5.4577677224735996</v>
      </c>
      <c r="N37" s="39">
        <f>Index_disp_yrs24[[#This Row],[2024]]/Index_disp_yrs24[[#This Row],[2014]]-1</f>
        <v>0.32274870168342762</v>
      </c>
      <c r="O37" s="39">
        <f>Index_disp_yrs24[[#This Row],[2024]]/Index_disp_yrs24[[#This Row],[2023]]-1</f>
        <v>1.746619984575748E-2</v>
      </c>
      <c r="P37" s="2"/>
      <c r="Q37" s="2"/>
      <c r="R37" s="2"/>
    </row>
    <row r="38" spans="1:18" s="35" customFormat="1" ht="15" customHeight="1" x14ac:dyDescent="0.2">
      <c r="A38" s="22" t="s">
        <v>95</v>
      </c>
      <c r="B38" s="48" t="s">
        <v>40</v>
      </c>
      <c r="C38" s="40">
        <v>25297</v>
      </c>
      <c r="D38" s="40">
        <v>22566</v>
      </c>
      <c r="E38" s="40">
        <v>19793</v>
      </c>
      <c r="F38" s="40">
        <v>18880</v>
      </c>
      <c r="G38" s="40">
        <v>15178</v>
      </c>
      <c r="H38" s="40">
        <v>12340</v>
      </c>
      <c r="I38" s="40">
        <v>8785</v>
      </c>
      <c r="J38" s="40">
        <v>5363</v>
      </c>
      <c r="K38" s="40">
        <v>5821</v>
      </c>
      <c r="L38" s="40">
        <v>6630</v>
      </c>
      <c r="M38" s="40">
        <v>7237</v>
      </c>
      <c r="N38" s="39">
        <f>Index_disp_yrs24[[#This Row],[2024]]/Index_disp_yrs24[[#This Row],[2014]]-1</f>
        <v>-0.71391864647981973</v>
      </c>
      <c r="O38" s="39">
        <f>Index_disp_yrs24[[#This Row],[2024]]/Index_disp_yrs24[[#This Row],[2023]]-1</f>
        <v>9.1553544494720862E-2</v>
      </c>
      <c r="P38" s="2"/>
      <c r="Q38" s="2"/>
      <c r="R38" s="2"/>
    </row>
    <row r="39" spans="1:18" s="35" customFormat="1" ht="15" customHeight="1" x14ac:dyDescent="0.2">
      <c r="A39" s="22" t="s">
        <v>95</v>
      </c>
      <c r="B39" s="48" t="s">
        <v>41</v>
      </c>
      <c r="C39" s="40">
        <v>6131</v>
      </c>
      <c r="D39" s="40">
        <v>5165</v>
      </c>
      <c r="E39" s="40">
        <v>4385</v>
      </c>
      <c r="F39" s="40">
        <v>3926</v>
      </c>
      <c r="G39" s="40">
        <v>3121</v>
      </c>
      <c r="H39" s="40">
        <v>2568</v>
      </c>
      <c r="I39" s="40">
        <v>1978</v>
      </c>
      <c r="J39" s="40">
        <v>1324</v>
      </c>
      <c r="K39" s="40">
        <v>1130</v>
      </c>
      <c r="L39" s="40">
        <v>1236</v>
      </c>
      <c r="M39" s="40">
        <v>1326</v>
      </c>
      <c r="N39" s="39">
        <f>Index_disp_yrs24[[#This Row],[2024]]/Index_disp_yrs24[[#This Row],[2014]]-1</f>
        <v>-0.78372206817811119</v>
      </c>
      <c r="O39" s="39">
        <f>Index_disp_yrs24[[#This Row],[2024]]/Index_disp_yrs24[[#This Row],[2023]]-1</f>
        <v>7.2815533980582492E-2</v>
      </c>
      <c r="P39" s="2"/>
      <c r="Q39" s="2"/>
      <c r="R39" s="2"/>
    </row>
    <row r="40" spans="1:18" s="35" customFormat="1" ht="15" customHeight="1" x14ac:dyDescent="0.2">
      <c r="A40" s="51" t="s">
        <v>95</v>
      </c>
      <c r="B40" s="73" t="s">
        <v>42</v>
      </c>
      <c r="C40" s="53">
        <v>9227</v>
      </c>
      <c r="D40" s="53">
        <v>7785</v>
      </c>
      <c r="E40" s="53">
        <v>6704</v>
      </c>
      <c r="F40" s="53">
        <v>6078</v>
      </c>
      <c r="G40" s="53">
        <v>5057</v>
      </c>
      <c r="H40" s="53">
        <v>4202</v>
      </c>
      <c r="I40" s="53">
        <v>3488</v>
      </c>
      <c r="J40" s="53">
        <v>2519</v>
      </c>
      <c r="K40" s="53">
        <v>2113</v>
      </c>
      <c r="L40" s="53">
        <v>2093</v>
      </c>
      <c r="M40" s="53">
        <v>2207</v>
      </c>
      <c r="N40" s="41">
        <f>Index_disp_yrs24[[#This Row],[2024]]/Index_disp_yrs24[[#This Row],[2014]]-1</f>
        <v>-0.76081066435461153</v>
      </c>
      <c r="O40" s="41">
        <f>Index_disp_yrs24[[#This Row],[2024]]/Index_disp_yrs24[[#This Row],[2023]]-1</f>
        <v>5.4467271858576138E-2</v>
      </c>
      <c r="P40" s="2"/>
      <c r="Q40" s="2"/>
      <c r="R40" s="2"/>
    </row>
    <row r="41" spans="1:18" s="35" customFormat="1" ht="15" customHeight="1" x14ac:dyDescent="0.2">
      <c r="A41" s="47" t="s">
        <v>96</v>
      </c>
      <c r="B41" s="71" t="s">
        <v>38</v>
      </c>
      <c r="C41" s="72">
        <v>68.012924071082395</v>
      </c>
      <c r="D41" s="72">
        <v>69.990503323836705</v>
      </c>
      <c r="E41" s="72">
        <v>68.131868131868103</v>
      </c>
      <c r="F41" s="72">
        <v>64.6408839779006</v>
      </c>
      <c r="G41" s="72">
        <v>69.306930693069305</v>
      </c>
      <c r="H41" s="72">
        <v>63.247863247863201</v>
      </c>
      <c r="I41" s="72">
        <v>63.702359346642503</v>
      </c>
      <c r="J41" s="72">
        <v>62.928348909657302</v>
      </c>
      <c r="K41" s="72">
        <v>59.788359788359791</v>
      </c>
      <c r="L41" s="72">
        <v>66.060606060606105</v>
      </c>
      <c r="M41" s="72">
        <v>61.650485436893199</v>
      </c>
      <c r="N41" s="36">
        <f>M41-C41</f>
        <v>-6.3624386341891963</v>
      </c>
      <c r="O41" s="36">
        <f>M41-L41</f>
        <v>-4.4101206237129063</v>
      </c>
      <c r="P41" s="2"/>
      <c r="Q41" s="2"/>
      <c r="R41" s="2"/>
    </row>
    <row r="42" spans="1:18" s="35" customFormat="1" ht="15" customHeight="1" x14ac:dyDescent="0.2">
      <c r="A42" s="22" t="s">
        <v>96</v>
      </c>
      <c r="B42" s="48" t="s">
        <v>39</v>
      </c>
      <c r="C42" s="38">
        <v>4.5415676959619997</v>
      </c>
      <c r="D42" s="38">
        <v>4.9606512890095003</v>
      </c>
      <c r="E42" s="38">
        <v>5.3532258064516096</v>
      </c>
      <c r="F42" s="38">
        <v>5.1602564102564097</v>
      </c>
      <c r="G42" s="38">
        <v>5.2734693877551004</v>
      </c>
      <c r="H42" s="38">
        <v>5.4189189189189202</v>
      </c>
      <c r="I42" s="38">
        <v>4.47578347578348</v>
      </c>
      <c r="J42" s="38">
        <v>4.1237623762376199</v>
      </c>
      <c r="K42" s="38">
        <v>5.0442477876106198</v>
      </c>
      <c r="L42" s="38">
        <v>5.71559633027523</v>
      </c>
      <c r="M42" s="38">
        <v>5.4173228346456703</v>
      </c>
      <c r="N42" s="39">
        <f>Index_disp_yrs24[[#This Row],[2024]]/Index_disp_yrs24[[#This Row],[2014]]-1</f>
        <v>0.19283102164530597</v>
      </c>
      <c r="O42" s="39">
        <f>Index_disp_yrs24[[#This Row],[2024]]/Index_disp_yrs24[[#This Row],[2023]]-1</f>
        <v>-5.2185892493775254E-2</v>
      </c>
      <c r="P42" s="2"/>
      <c r="Q42" s="2"/>
      <c r="R42" s="2"/>
    </row>
    <row r="43" spans="1:18" s="35" customFormat="1" ht="15" customHeight="1" x14ac:dyDescent="0.2">
      <c r="A43" s="22" t="s">
        <v>96</v>
      </c>
      <c r="B43" s="48" t="s">
        <v>40</v>
      </c>
      <c r="C43" s="40">
        <v>3824</v>
      </c>
      <c r="D43" s="40">
        <v>3656</v>
      </c>
      <c r="E43" s="40">
        <v>3319</v>
      </c>
      <c r="F43" s="40">
        <v>2415</v>
      </c>
      <c r="G43" s="40">
        <v>2584</v>
      </c>
      <c r="H43" s="40">
        <v>2005</v>
      </c>
      <c r="I43" s="40">
        <v>1571</v>
      </c>
      <c r="J43" s="40">
        <v>833</v>
      </c>
      <c r="K43" s="40">
        <v>570</v>
      </c>
      <c r="L43" s="40">
        <v>623</v>
      </c>
      <c r="M43" s="40">
        <v>688</v>
      </c>
      <c r="N43" s="39">
        <f>Index_disp_yrs24[[#This Row],[2024]]/Index_disp_yrs24[[#This Row],[2014]]-1</f>
        <v>-0.82008368200836823</v>
      </c>
      <c r="O43" s="39">
        <f>Index_disp_yrs24[[#This Row],[2024]]/Index_disp_yrs24[[#This Row],[2023]]-1</f>
        <v>0.1043338683788122</v>
      </c>
      <c r="P43" s="2"/>
      <c r="Q43" s="2"/>
      <c r="R43" s="2"/>
    </row>
    <row r="44" spans="1:18" s="35" customFormat="1" ht="15" customHeight="1" x14ac:dyDescent="0.2">
      <c r="A44" s="22" t="s">
        <v>96</v>
      </c>
      <c r="B44" s="48" t="s">
        <v>41</v>
      </c>
      <c r="C44" s="40">
        <v>842</v>
      </c>
      <c r="D44" s="40">
        <v>737</v>
      </c>
      <c r="E44" s="40">
        <v>620</v>
      </c>
      <c r="F44" s="40">
        <v>468</v>
      </c>
      <c r="G44" s="40">
        <v>490</v>
      </c>
      <c r="H44" s="40">
        <v>370</v>
      </c>
      <c r="I44" s="40">
        <v>351</v>
      </c>
      <c r="J44" s="40">
        <v>202</v>
      </c>
      <c r="K44" s="40">
        <v>113</v>
      </c>
      <c r="L44" s="40">
        <v>109</v>
      </c>
      <c r="M44" s="40">
        <v>127</v>
      </c>
      <c r="N44" s="39">
        <f>Index_disp_yrs24[[#This Row],[2024]]/Index_disp_yrs24[[#This Row],[2014]]-1</f>
        <v>-0.84916864608076015</v>
      </c>
      <c r="O44" s="39">
        <f>Index_disp_yrs24[[#This Row],[2024]]/Index_disp_yrs24[[#This Row],[2023]]-1</f>
        <v>0.16513761467889898</v>
      </c>
      <c r="P44" s="2"/>
      <c r="Q44" s="2"/>
      <c r="R44" s="2"/>
    </row>
    <row r="45" spans="1:18" s="35" customFormat="1" ht="15" customHeight="1" x14ac:dyDescent="0.2">
      <c r="A45" s="51" t="s">
        <v>96</v>
      </c>
      <c r="B45" s="73" t="s">
        <v>42</v>
      </c>
      <c r="C45" s="53">
        <v>1238</v>
      </c>
      <c r="D45" s="53">
        <v>1053</v>
      </c>
      <c r="E45" s="53">
        <v>910</v>
      </c>
      <c r="F45" s="53">
        <v>724</v>
      </c>
      <c r="G45" s="53">
        <v>707</v>
      </c>
      <c r="H45" s="53">
        <v>585</v>
      </c>
      <c r="I45" s="53">
        <v>551</v>
      </c>
      <c r="J45" s="53">
        <v>321</v>
      </c>
      <c r="K45" s="53">
        <v>189</v>
      </c>
      <c r="L45" s="53">
        <v>165</v>
      </c>
      <c r="M45" s="53">
        <v>206</v>
      </c>
      <c r="N45" s="41">
        <f>Index_disp_yrs24[[#This Row],[2024]]/Index_disp_yrs24[[#This Row],[2014]]-1</f>
        <v>-0.83360258481421645</v>
      </c>
      <c r="O45" s="41">
        <f>Index_disp_yrs24[[#This Row],[2024]]/Index_disp_yrs24[[#This Row],[2023]]-1</f>
        <v>0.24848484848484853</v>
      </c>
      <c r="P45" s="2"/>
      <c r="Q45" s="2"/>
      <c r="R45" s="2"/>
    </row>
    <row r="46" spans="1:18" s="35" customFormat="1" ht="15" customHeight="1" x14ac:dyDescent="0.2">
      <c r="A46" s="47" t="s">
        <v>53</v>
      </c>
      <c r="B46" s="71" t="s">
        <v>38</v>
      </c>
      <c r="C46" s="72">
        <v>62.013662013662</v>
      </c>
      <c r="D46" s="72">
        <v>61.562796583359699</v>
      </c>
      <c r="E46" s="72">
        <v>59.472759226713499</v>
      </c>
      <c r="F46" s="72">
        <v>57.640750670241303</v>
      </c>
      <c r="G46" s="72">
        <v>56.106354213609698</v>
      </c>
      <c r="H46" s="72">
        <v>56.490649064906499</v>
      </c>
      <c r="I46" s="72">
        <v>51.071181755355902</v>
      </c>
      <c r="J46" s="72">
        <v>44.375</v>
      </c>
      <c r="K46" s="72">
        <v>49.285714285714292</v>
      </c>
      <c r="L46" s="72">
        <v>51.868732907930699</v>
      </c>
      <c r="M46" s="72">
        <v>50.828247602441103</v>
      </c>
      <c r="N46" s="36">
        <f>M46-C46</f>
        <v>-11.185414411220897</v>
      </c>
      <c r="O46" s="36">
        <f>M46-L46</f>
        <v>-1.0404853054895966</v>
      </c>
      <c r="P46" s="2"/>
      <c r="Q46" s="2"/>
      <c r="R46" s="2"/>
    </row>
    <row r="47" spans="1:18" s="35" customFormat="1" ht="15" customHeight="1" x14ac:dyDescent="0.2">
      <c r="A47" s="22" t="s">
        <v>53</v>
      </c>
      <c r="B47" s="48" t="s">
        <v>39</v>
      </c>
      <c r="C47" s="38">
        <v>4.5277777777777803</v>
      </c>
      <c r="D47" s="38">
        <v>4.8437821171634097</v>
      </c>
      <c r="E47" s="38">
        <v>5.0177304964538996</v>
      </c>
      <c r="F47" s="38">
        <v>5.0245847176079703</v>
      </c>
      <c r="G47" s="38">
        <v>5.2626506024096402</v>
      </c>
      <c r="H47" s="38">
        <v>4.7448880233690396</v>
      </c>
      <c r="I47" s="38">
        <v>4.6725304465493904</v>
      </c>
      <c r="J47" s="38">
        <v>4.71830985915493</v>
      </c>
      <c r="K47" s="38">
        <v>5.1656314699792958</v>
      </c>
      <c r="L47" s="38">
        <v>5.4305799648506197</v>
      </c>
      <c r="M47" s="38">
        <v>5.9039451114922796</v>
      </c>
      <c r="N47" s="39">
        <f>Index_disp_yrs24[[#This Row],[2024]]/Index_disp_yrs24[[#This Row],[2014]]-1</f>
        <v>0.30393879763019593</v>
      </c>
      <c r="O47" s="39">
        <f>Index_disp_yrs24[[#This Row],[2024]]/Index_disp_yrs24[[#This Row],[2023]]-1</f>
        <v>8.716659172786545E-2</v>
      </c>
      <c r="P47" s="2"/>
      <c r="Q47" s="2"/>
      <c r="R47" s="2"/>
    </row>
    <row r="48" spans="1:18" s="35" customFormat="1" ht="15" customHeight="1" x14ac:dyDescent="0.2">
      <c r="A48" s="22" t="s">
        <v>53</v>
      </c>
      <c r="B48" s="48" t="s">
        <v>40</v>
      </c>
      <c r="C48" s="40">
        <v>9454</v>
      </c>
      <c r="D48" s="40">
        <v>9426</v>
      </c>
      <c r="E48" s="40">
        <v>8490</v>
      </c>
      <c r="F48" s="40">
        <v>7562</v>
      </c>
      <c r="G48" s="40">
        <v>6552</v>
      </c>
      <c r="H48" s="40">
        <v>4873</v>
      </c>
      <c r="I48" s="40">
        <v>3453</v>
      </c>
      <c r="J48" s="40">
        <v>2010</v>
      </c>
      <c r="K48" s="40">
        <v>2495</v>
      </c>
      <c r="L48" s="40">
        <v>3090</v>
      </c>
      <c r="M48" s="40">
        <v>3442</v>
      </c>
      <c r="N48" s="39">
        <f>Index_disp_yrs24[[#This Row],[2024]]/Index_disp_yrs24[[#This Row],[2014]]-1</f>
        <v>-0.63592130315210493</v>
      </c>
      <c r="O48" s="39">
        <f>Index_disp_yrs24[[#This Row],[2024]]/Index_disp_yrs24[[#This Row],[2023]]-1</f>
        <v>0.11391585760517797</v>
      </c>
      <c r="P48" s="2"/>
      <c r="Q48" s="2"/>
      <c r="R48" s="2"/>
    </row>
    <row r="49" spans="1:18" s="35" customFormat="1" ht="15" customHeight="1" x14ac:dyDescent="0.2">
      <c r="A49" s="22" t="s">
        <v>53</v>
      </c>
      <c r="B49" s="48" t="s">
        <v>41</v>
      </c>
      <c r="C49" s="40">
        <v>2088</v>
      </c>
      <c r="D49" s="40">
        <v>1946</v>
      </c>
      <c r="E49" s="40">
        <v>1692</v>
      </c>
      <c r="F49" s="40">
        <v>1505</v>
      </c>
      <c r="G49" s="40">
        <v>1245</v>
      </c>
      <c r="H49" s="40">
        <v>1027</v>
      </c>
      <c r="I49" s="40">
        <v>739</v>
      </c>
      <c r="J49" s="40">
        <v>426</v>
      </c>
      <c r="K49" s="40">
        <v>483</v>
      </c>
      <c r="L49" s="40">
        <v>569</v>
      </c>
      <c r="M49" s="40">
        <v>583</v>
      </c>
      <c r="N49" s="39">
        <f>Index_disp_yrs24[[#This Row],[2024]]/Index_disp_yrs24[[#This Row],[2014]]-1</f>
        <v>-0.72078544061302674</v>
      </c>
      <c r="O49" s="39">
        <f>Index_disp_yrs24[[#This Row],[2024]]/Index_disp_yrs24[[#This Row],[2023]]-1</f>
        <v>2.4604569420035194E-2</v>
      </c>
      <c r="P49" s="2"/>
      <c r="Q49" s="2"/>
      <c r="R49" s="2"/>
    </row>
    <row r="50" spans="1:18" s="35" customFormat="1" ht="15" customHeight="1" x14ac:dyDescent="0.2">
      <c r="A50" s="136" t="s">
        <v>53</v>
      </c>
      <c r="B50" s="143" t="s">
        <v>42</v>
      </c>
      <c r="C50" s="138">
        <v>3367</v>
      </c>
      <c r="D50" s="138">
        <v>3161</v>
      </c>
      <c r="E50" s="138">
        <v>2845</v>
      </c>
      <c r="F50" s="138">
        <v>2611</v>
      </c>
      <c r="G50" s="138">
        <v>2219</v>
      </c>
      <c r="H50" s="138">
        <v>1818</v>
      </c>
      <c r="I50" s="138">
        <v>1447</v>
      </c>
      <c r="J50" s="138">
        <v>960</v>
      </c>
      <c r="K50" s="138">
        <v>980</v>
      </c>
      <c r="L50" s="138">
        <v>1097</v>
      </c>
      <c r="M50" s="138">
        <v>1147</v>
      </c>
      <c r="N50" s="129">
        <f>Index_disp_yrs24[[#This Row],[2024]]/Index_disp_yrs24[[#This Row],[2014]]-1</f>
        <v>-0.65934065934065933</v>
      </c>
      <c r="O50" s="129">
        <f>Index_disp_yrs24[[#This Row],[2024]]/Index_disp_yrs24[[#This Row],[2023]]-1</f>
        <v>4.5578851412944488E-2</v>
      </c>
      <c r="P50" s="2"/>
      <c r="Q50" s="2"/>
      <c r="R50" s="2"/>
    </row>
    <row r="51" spans="1:18" s="35" customFormat="1" ht="15" customHeight="1" x14ac:dyDescent="0.2">
      <c r="B51" s="49"/>
      <c r="C51" s="39"/>
      <c r="D51" s="39"/>
      <c r="E51" s="39"/>
      <c r="F51" s="39"/>
      <c r="G51" s="39"/>
      <c r="H51" s="39"/>
      <c r="I51" s="39"/>
      <c r="J51" s="39"/>
      <c r="K51" s="39"/>
      <c r="L51" s="39"/>
      <c r="M51" s="39"/>
      <c r="N51" s="2"/>
      <c r="O51" s="2"/>
      <c r="P51" s="2"/>
      <c r="Q51" s="2"/>
      <c r="R51" s="2"/>
    </row>
    <row r="52" spans="1:18" s="35" customFormat="1" ht="15" customHeight="1" x14ac:dyDescent="0.2">
      <c r="A52" s="6"/>
      <c r="B52" s="6"/>
      <c r="C52" s="6"/>
      <c r="D52" s="6"/>
      <c r="E52" s="6"/>
      <c r="F52" s="6"/>
      <c r="G52" s="6"/>
      <c r="H52" s="6"/>
      <c r="I52" s="6"/>
      <c r="J52" s="6"/>
      <c r="K52" s="6"/>
      <c r="L52" s="6"/>
      <c r="M52" s="6"/>
      <c r="N52" s="6"/>
      <c r="O52" s="6"/>
      <c r="P52" s="2"/>
      <c r="Q52" s="2"/>
      <c r="R52" s="2"/>
    </row>
    <row r="53" spans="1:18" s="35" customFormat="1" ht="15" customHeight="1" x14ac:dyDescent="0.2">
      <c r="A53" s="2"/>
      <c r="B53" s="2"/>
      <c r="C53" s="2"/>
      <c r="D53" s="75"/>
      <c r="E53" s="75"/>
      <c r="F53" s="75"/>
      <c r="G53" s="75"/>
      <c r="H53" s="75"/>
      <c r="I53" s="75"/>
      <c r="J53" s="75"/>
      <c r="K53" s="75"/>
      <c r="L53" s="75"/>
      <c r="M53" s="75"/>
      <c r="N53" s="2"/>
      <c r="O53" s="2"/>
      <c r="P53" s="2"/>
      <c r="Q53" s="2"/>
      <c r="R53" s="2"/>
    </row>
    <row r="54" spans="1:18" s="35" customFormat="1" ht="15" customHeight="1" x14ac:dyDescent="0.2">
      <c r="A54" s="2"/>
      <c r="B54" s="2"/>
      <c r="C54" s="2"/>
      <c r="D54" s="2"/>
      <c r="E54" s="2"/>
      <c r="F54" s="2"/>
      <c r="G54" s="2"/>
      <c r="H54" s="2"/>
      <c r="I54" s="2"/>
      <c r="J54" s="2"/>
      <c r="K54" s="2"/>
      <c r="L54" s="2"/>
      <c r="M54" s="2"/>
      <c r="N54" s="2"/>
      <c r="O54" s="2"/>
      <c r="P54" s="2"/>
      <c r="Q54" s="2"/>
      <c r="R54" s="2"/>
    </row>
    <row r="55" spans="1:18" s="35" customFormat="1" ht="15" customHeight="1" x14ac:dyDescent="0.2">
      <c r="A55" s="2"/>
      <c r="B55" s="2"/>
      <c r="C55" s="2"/>
      <c r="D55" s="2"/>
      <c r="E55" s="2"/>
      <c r="F55" s="2"/>
      <c r="G55" s="2"/>
      <c r="H55" s="2"/>
      <c r="I55" s="2"/>
      <c r="J55" s="2"/>
      <c r="K55" s="2"/>
      <c r="L55" s="2"/>
      <c r="M55" s="2"/>
      <c r="N55" s="2"/>
      <c r="O55" s="2"/>
      <c r="P55" s="2"/>
      <c r="Q55" s="2"/>
      <c r="R55" s="2"/>
    </row>
    <row r="56" spans="1:18" s="35" customFormat="1" ht="15" customHeight="1" x14ac:dyDescent="0.2">
      <c r="A56" s="2"/>
      <c r="B56" s="2"/>
      <c r="C56" s="2"/>
      <c r="D56" s="2"/>
      <c r="E56" s="2"/>
      <c r="F56" s="2"/>
      <c r="G56" s="2"/>
      <c r="H56" s="2"/>
      <c r="I56" s="2"/>
      <c r="J56" s="2"/>
      <c r="K56" s="2"/>
      <c r="L56" s="2"/>
      <c r="M56" s="2"/>
      <c r="N56" s="2"/>
      <c r="O56" s="2"/>
      <c r="P56" s="2"/>
      <c r="Q56" s="2"/>
      <c r="R56" s="2"/>
    </row>
    <row r="57" spans="1:18" s="35" customFormat="1" ht="15" customHeight="1" x14ac:dyDescent="0.2">
      <c r="A57" s="2"/>
      <c r="B57" s="2"/>
      <c r="C57" s="2"/>
      <c r="D57" s="2"/>
      <c r="E57" s="2"/>
      <c r="F57" s="2"/>
      <c r="G57" s="2"/>
      <c r="H57" s="2"/>
      <c r="I57" s="2"/>
      <c r="J57" s="2"/>
      <c r="K57" s="2"/>
      <c r="L57" s="2"/>
      <c r="M57" s="2"/>
      <c r="N57" s="2"/>
      <c r="O57" s="2"/>
      <c r="P57" s="2"/>
      <c r="Q57" s="2"/>
      <c r="R57" s="2"/>
    </row>
    <row r="58" spans="1:18" s="35" customFormat="1" ht="15" customHeight="1" x14ac:dyDescent="0.2">
      <c r="A58" s="2"/>
      <c r="B58" s="2"/>
      <c r="C58" s="2"/>
      <c r="D58" s="2"/>
      <c r="E58" s="2"/>
      <c r="F58" s="2"/>
      <c r="G58" s="2"/>
      <c r="H58" s="2"/>
      <c r="I58" s="2"/>
      <c r="J58" s="2"/>
      <c r="K58" s="2"/>
      <c r="L58" s="2"/>
      <c r="M58" s="2"/>
      <c r="N58" s="2"/>
      <c r="O58" s="2"/>
      <c r="P58" s="2"/>
      <c r="Q58" s="2"/>
      <c r="R58" s="2"/>
    </row>
    <row r="59" spans="1:18" s="35" customFormat="1" ht="15" customHeight="1" x14ac:dyDescent="0.2">
      <c r="A59" s="2"/>
      <c r="B59" s="2"/>
      <c r="C59" s="2"/>
      <c r="D59" s="2"/>
      <c r="E59" s="2"/>
      <c r="F59" s="2"/>
      <c r="G59" s="2"/>
      <c r="H59" s="2"/>
      <c r="I59" s="2"/>
      <c r="J59" s="2"/>
      <c r="K59" s="2"/>
      <c r="L59" s="2"/>
      <c r="M59" s="2"/>
      <c r="N59" s="2"/>
      <c r="O59" s="2"/>
      <c r="P59" s="2"/>
      <c r="Q59" s="2"/>
      <c r="R59" s="2"/>
    </row>
    <row r="60" spans="1:18" s="35" customFormat="1" ht="15" customHeight="1" x14ac:dyDescent="0.2">
      <c r="A60" s="2"/>
      <c r="B60" s="2"/>
      <c r="C60" s="2"/>
      <c r="D60" s="2"/>
      <c r="E60" s="2"/>
      <c r="F60" s="2"/>
      <c r="G60" s="2"/>
      <c r="H60" s="2"/>
      <c r="I60" s="2"/>
      <c r="J60" s="2"/>
      <c r="K60" s="2"/>
      <c r="L60" s="2"/>
      <c r="M60" s="2"/>
      <c r="N60" s="2"/>
      <c r="O60" s="2"/>
      <c r="P60" s="2"/>
      <c r="Q60" s="2"/>
      <c r="R60" s="2"/>
    </row>
    <row r="61" spans="1:18" s="35" customFormat="1" ht="15" customHeight="1" x14ac:dyDescent="0.2">
      <c r="A61" s="2"/>
      <c r="B61" s="2"/>
      <c r="C61" s="2"/>
      <c r="D61" s="2"/>
      <c r="E61" s="2"/>
      <c r="F61" s="2"/>
      <c r="G61" s="2"/>
      <c r="H61" s="2"/>
      <c r="I61" s="2"/>
      <c r="J61" s="2"/>
      <c r="K61" s="2"/>
      <c r="L61" s="2"/>
      <c r="M61" s="2"/>
      <c r="N61" s="2"/>
      <c r="O61" s="2"/>
      <c r="P61" s="2"/>
      <c r="Q61" s="2"/>
      <c r="R61" s="2"/>
    </row>
    <row r="62" spans="1:18" s="35" customFormat="1" ht="15" customHeight="1" x14ac:dyDescent="0.2">
      <c r="A62" s="2"/>
      <c r="B62" s="2"/>
      <c r="C62" s="2"/>
      <c r="D62" s="2"/>
      <c r="E62" s="2"/>
      <c r="F62" s="2"/>
      <c r="G62" s="2"/>
      <c r="H62" s="2"/>
      <c r="I62" s="2"/>
      <c r="J62" s="2"/>
      <c r="K62" s="2"/>
      <c r="L62" s="2"/>
      <c r="M62" s="2"/>
      <c r="N62" s="2"/>
      <c r="O62" s="2"/>
      <c r="P62" s="2"/>
      <c r="Q62" s="2"/>
      <c r="R62" s="2"/>
    </row>
    <row r="63" spans="1:18" s="35" customFormat="1" ht="15" customHeight="1" x14ac:dyDescent="0.2">
      <c r="A63" s="2"/>
      <c r="B63" s="2"/>
      <c r="C63" s="2"/>
      <c r="D63" s="2"/>
      <c r="E63" s="2"/>
      <c r="F63" s="2"/>
      <c r="G63" s="2"/>
      <c r="H63" s="2"/>
      <c r="I63" s="2"/>
      <c r="J63" s="2"/>
      <c r="K63" s="2"/>
      <c r="L63" s="2"/>
      <c r="M63" s="2"/>
      <c r="N63" s="2"/>
      <c r="O63" s="2"/>
      <c r="P63" s="2"/>
      <c r="Q63" s="2"/>
      <c r="R63" s="2"/>
    </row>
    <row r="64" spans="1:18" s="35" customFormat="1" ht="15" customHeight="1" x14ac:dyDescent="0.2">
      <c r="A64" s="2"/>
      <c r="B64" s="2"/>
      <c r="C64" s="2"/>
      <c r="D64" s="2"/>
      <c r="E64" s="2"/>
      <c r="F64" s="2"/>
      <c r="G64" s="2"/>
      <c r="H64" s="2"/>
      <c r="I64" s="2"/>
      <c r="J64" s="2"/>
      <c r="K64" s="2"/>
      <c r="L64" s="2"/>
      <c r="M64" s="2"/>
      <c r="N64" s="2"/>
      <c r="O64" s="2"/>
      <c r="P64" s="2"/>
      <c r="Q64" s="2"/>
      <c r="R64" s="2"/>
    </row>
    <row r="65" spans="1:18" s="35" customFormat="1" ht="15" customHeight="1" x14ac:dyDescent="0.2">
      <c r="A65" s="2"/>
      <c r="B65" s="2"/>
      <c r="C65" s="2"/>
      <c r="D65" s="2"/>
      <c r="E65" s="2"/>
      <c r="F65" s="2"/>
      <c r="G65" s="2"/>
      <c r="H65" s="2"/>
      <c r="I65" s="2"/>
      <c r="J65" s="2"/>
      <c r="K65" s="2"/>
      <c r="L65" s="2"/>
      <c r="M65" s="2"/>
      <c r="N65" s="2"/>
      <c r="O65" s="2"/>
      <c r="P65" s="2"/>
      <c r="Q65" s="2"/>
      <c r="R65" s="2"/>
    </row>
    <row r="66" spans="1:18" s="35" customFormat="1" ht="15" customHeight="1" x14ac:dyDescent="0.2">
      <c r="A66" s="2"/>
      <c r="B66" s="2"/>
      <c r="C66" s="2"/>
      <c r="D66" s="2"/>
      <c r="E66" s="2"/>
      <c r="F66" s="2"/>
      <c r="G66" s="2"/>
      <c r="H66" s="2"/>
      <c r="I66" s="2"/>
      <c r="J66" s="2"/>
      <c r="K66" s="2"/>
      <c r="L66" s="2"/>
      <c r="M66" s="2"/>
      <c r="N66" s="2"/>
      <c r="O66" s="2"/>
      <c r="P66" s="2"/>
      <c r="Q66" s="2"/>
      <c r="R66" s="2"/>
    </row>
    <row r="67" spans="1:18" s="35" customFormat="1" ht="15" customHeight="1" x14ac:dyDescent="0.2">
      <c r="A67" s="2"/>
      <c r="B67" s="2"/>
      <c r="C67" s="2"/>
      <c r="D67" s="2"/>
      <c r="E67" s="2"/>
      <c r="F67" s="2"/>
      <c r="G67" s="2"/>
      <c r="H67" s="2"/>
      <c r="I67" s="2"/>
      <c r="J67" s="2"/>
      <c r="K67" s="2"/>
      <c r="L67" s="2"/>
      <c r="M67" s="2"/>
      <c r="N67" s="2"/>
      <c r="O67" s="2"/>
      <c r="P67" s="2"/>
      <c r="Q67" s="2"/>
      <c r="R67" s="2"/>
    </row>
    <row r="68" spans="1:18" s="35" customFormat="1" ht="15" customHeight="1" x14ac:dyDescent="0.2">
      <c r="A68" s="2"/>
      <c r="B68" s="2"/>
      <c r="C68" s="2"/>
      <c r="D68" s="2"/>
      <c r="E68" s="2"/>
      <c r="F68" s="2"/>
      <c r="G68" s="2"/>
      <c r="H68" s="2"/>
      <c r="I68" s="2"/>
      <c r="J68" s="2"/>
      <c r="K68" s="2"/>
      <c r="L68" s="2"/>
      <c r="M68" s="2"/>
      <c r="N68" s="2"/>
      <c r="O68" s="2"/>
      <c r="P68" s="2"/>
      <c r="Q68" s="2"/>
      <c r="R68" s="2"/>
    </row>
    <row r="69" spans="1:18" s="35" customFormat="1" ht="15" customHeight="1" x14ac:dyDescent="0.2">
      <c r="A69" s="2"/>
      <c r="B69" s="2"/>
      <c r="C69" s="2"/>
      <c r="D69" s="2"/>
      <c r="E69" s="2"/>
      <c r="F69" s="2"/>
      <c r="G69" s="2"/>
      <c r="H69" s="2"/>
      <c r="I69" s="2"/>
      <c r="J69" s="2"/>
      <c r="K69" s="2"/>
      <c r="L69" s="2"/>
      <c r="M69" s="2"/>
      <c r="N69" s="2"/>
      <c r="O69" s="2"/>
      <c r="P69" s="2"/>
      <c r="Q69" s="2"/>
      <c r="R69" s="2"/>
    </row>
    <row r="70" spans="1:18" s="35" customFormat="1" ht="15" customHeight="1" x14ac:dyDescent="0.2">
      <c r="A70" s="2"/>
      <c r="B70" s="2"/>
      <c r="C70" s="2"/>
      <c r="D70" s="2"/>
      <c r="E70" s="2"/>
      <c r="F70" s="2"/>
      <c r="G70" s="2"/>
      <c r="H70" s="2"/>
      <c r="I70" s="2"/>
      <c r="J70" s="2"/>
      <c r="K70" s="2"/>
      <c r="L70" s="2"/>
      <c r="M70" s="2"/>
      <c r="N70" s="2"/>
      <c r="O70" s="2"/>
      <c r="P70" s="2"/>
      <c r="Q70" s="2"/>
      <c r="R70" s="2"/>
    </row>
    <row r="71" spans="1:18" s="35" customFormat="1" ht="15" customHeight="1" x14ac:dyDescent="0.2">
      <c r="A71" s="2"/>
      <c r="B71" s="2"/>
      <c r="C71" s="2"/>
      <c r="D71" s="2"/>
      <c r="E71" s="2"/>
      <c r="F71" s="2"/>
      <c r="G71" s="2"/>
      <c r="H71" s="2"/>
      <c r="I71" s="2"/>
      <c r="J71" s="2"/>
      <c r="K71" s="2"/>
      <c r="L71" s="2"/>
      <c r="M71" s="2"/>
      <c r="N71" s="2"/>
      <c r="O71" s="2"/>
      <c r="P71" s="2"/>
      <c r="Q71" s="2"/>
      <c r="R71" s="2"/>
    </row>
    <row r="72" spans="1:18" s="35" customFormat="1" ht="15" customHeight="1" x14ac:dyDescent="0.2">
      <c r="A72" s="2"/>
      <c r="B72" s="2"/>
      <c r="C72" s="2"/>
      <c r="D72" s="2"/>
      <c r="E72" s="2"/>
      <c r="F72" s="2"/>
      <c r="G72" s="2"/>
      <c r="H72" s="2"/>
      <c r="I72" s="2"/>
      <c r="J72" s="2"/>
      <c r="K72" s="2"/>
      <c r="L72" s="2"/>
      <c r="M72" s="2"/>
      <c r="N72" s="2"/>
      <c r="O72" s="2"/>
      <c r="P72" s="2"/>
      <c r="Q72" s="2"/>
      <c r="R72" s="2"/>
    </row>
    <row r="73" spans="1:18" s="35" customFormat="1" ht="15" customHeight="1" x14ac:dyDescent="0.2">
      <c r="A73" s="2"/>
      <c r="B73" s="2"/>
      <c r="C73" s="2"/>
      <c r="D73" s="2"/>
      <c r="E73" s="2"/>
      <c r="F73" s="2"/>
      <c r="G73" s="2"/>
      <c r="H73" s="2"/>
      <c r="I73" s="2"/>
      <c r="J73" s="2"/>
      <c r="K73" s="2"/>
      <c r="L73" s="2"/>
      <c r="M73" s="2"/>
      <c r="N73" s="2"/>
      <c r="O73" s="2"/>
      <c r="P73" s="2"/>
      <c r="Q73" s="2"/>
      <c r="R73" s="2"/>
    </row>
    <row r="74" spans="1:18" s="35" customFormat="1" ht="15" customHeight="1" x14ac:dyDescent="0.2">
      <c r="A74" s="2"/>
      <c r="B74" s="2"/>
      <c r="C74" s="2"/>
      <c r="D74" s="2"/>
      <c r="E74" s="2"/>
      <c r="F74" s="2"/>
      <c r="G74" s="2"/>
      <c r="H74" s="2"/>
      <c r="I74" s="2"/>
      <c r="J74" s="2"/>
      <c r="K74" s="2"/>
      <c r="L74" s="2"/>
      <c r="M74" s="2"/>
      <c r="N74" s="2"/>
      <c r="O74" s="2"/>
      <c r="P74" s="2"/>
      <c r="Q74" s="2"/>
      <c r="R74" s="2"/>
    </row>
    <row r="75" spans="1:18" s="35" customFormat="1" ht="15" customHeight="1" x14ac:dyDescent="0.2">
      <c r="A75" s="2"/>
      <c r="B75" s="2"/>
      <c r="C75" s="2"/>
      <c r="D75" s="2"/>
      <c r="E75" s="2"/>
      <c r="F75" s="2"/>
      <c r="G75" s="2"/>
      <c r="H75" s="2"/>
      <c r="I75" s="2"/>
      <c r="J75" s="2"/>
      <c r="K75" s="2"/>
      <c r="L75" s="2"/>
      <c r="M75" s="2"/>
      <c r="N75" s="2"/>
      <c r="O75" s="2"/>
      <c r="P75" s="2"/>
      <c r="Q75" s="2"/>
      <c r="R75" s="2"/>
    </row>
    <row r="76" spans="1:18" s="35" customFormat="1" ht="15" customHeight="1" x14ac:dyDescent="0.2">
      <c r="A76" s="2"/>
      <c r="B76" s="2"/>
      <c r="C76" s="2"/>
      <c r="D76" s="2"/>
      <c r="E76" s="2"/>
      <c r="F76" s="2"/>
      <c r="G76" s="2"/>
      <c r="H76" s="2"/>
      <c r="I76" s="2"/>
      <c r="J76" s="2"/>
      <c r="K76" s="2"/>
      <c r="L76" s="2"/>
      <c r="M76" s="2"/>
      <c r="N76" s="2"/>
      <c r="O76" s="2"/>
      <c r="P76" s="2"/>
      <c r="Q76" s="2"/>
      <c r="R76" s="2"/>
    </row>
    <row r="77" spans="1:18" s="35" customFormat="1" ht="15" customHeight="1" x14ac:dyDescent="0.2">
      <c r="A77" s="2"/>
      <c r="B77" s="2"/>
      <c r="C77" s="2"/>
      <c r="D77" s="2"/>
      <c r="E77" s="2"/>
      <c r="F77" s="2"/>
      <c r="G77" s="2"/>
      <c r="H77" s="2"/>
      <c r="I77" s="2"/>
      <c r="J77" s="2"/>
      <c r="K77" s="2"/>
      <c r="L77" s="2"/>
      <c r="M77" s="2"/>
      <c r="N77" s="2"/>
      <c r="O77" s="2"/>
      <c r="P77" s="2"/>
      <c r="Q77" s="2"/>
      <c r="R77" s="2"/>
    </row>
    <row r="78" spans="1:18" s="35" customFormat="1" ht="15" customHeight="1" x14ac:dyDescent="0.2">
      <c r="A78" s="2"/>
      <c r="B78" s="2"/>
      <c r="C78" s="2"/>
      <c r="D78" s="2"/>
      <c r="E78" s="2"/>
      <c r="F78" s="2"/>
      <c r="G78" s="2"/>
      <c r="H78" s="2"/>
      <c r="I78" s="2"/>
      <c r="J78" s="2"/>
      <c r="K78" s="2"/>
      <c r="L78" s="2"/>
      <c r="M78" s="2"/>
      <c r="N78" s="2"/>
      <c r="O78" s="2"/>
      <c r="P78" s="2"/>
      <c r="Q78" s="2"/>
      <c r="R78" s="2"/>
    </row>
    <row r="79" spans="1:18" s="35" customFormat="1" ht="15" customHeight="1" x14ac:dyDescent="0.2">
      <c r="A79" s="2"/>
      <c r="B79" s="2"/>
      <c r="C79" s="2"/>
      <c r="D79" s="2"/>
      <c r="E79" s="2"/>
      <c r="F79" s="2"/>
      <c r="G79" s="2"/>
      <c r="H79" s="2"/>
      <c r="I79" s="2"/>
      <c r="J79" s="2"/>
      <c r="K79" s="2"/>
      <c r="L79" s="2"/>
      <c r="M79" s="2"/>
      <c r="N79" s="2"/>
      <c r="O79" s="2"/>
      <c r="P79" s="2"/>
      <c r="Q79" s="2"/>
      <c r="R79" s="2"/>
    </row>
    <row r="80" spans="1:18" s="35" customFormat="1" ht="15" customHeight="1" x14ac:dyDescent="0.2">
      <c r="A80" s="2"/>
      <c r="B80" s="2"/>
      <c r="C80" s="2"/>
      <c r="D80" s="2"/>
      <c r="E80" s="2"/>
      <c r="F80" s="2"/>
      <c r="G80" s="2"/>
      <c r="H80" s="2"/>
      <c r="I80" s="2"/>
      <c r="J80" s="2"/>
      <c r="K80" s="2"/>
      <c r="L80" s="2"/>
      <c r="M80" s="2"/>
      <c r="N80" s="2"/>
      <c r="O80" s="2"/>
      <c r="P80" s="2"/>
      <c r="Q80" s="2"/>
      <c r="R80" s="2"/>
    </row>
    <row r="81" spans="1:18" s="35" customFormat="1" ht="15" customHeight="1" x14ac:dyDescent="0.2">
      <c r="A81" s="2"/>
      <c r="B81" s="2"/>
      <c r="C81" s="2"/>
      <c r="D81" s="2"/>
      <c r="E81" s="2"/>
      <c r="F81" s="2"/>
      <c r="G81" s="2"/>
      <c r="H81" s="2"/>
      <c r="I81" s="2"/>
      <c r="J81" s="2"/>
      <c r="K81" s="2"/>
      <c r="L81" s="2"/>
      <c r="M81" s="2"/>
      <c r="N81" s="2"/>
      <c r="O81" s="2"/>
      <c r="P81" s="2"/>
      <c r="Q81" s="2"/>
      <c r="R81" s="2"/>
    </row>
    <row r="82" spans="1:18" s="35" customFormat="1" ht="15" customHeight="1" x14ac:dyDescent="0.2">
      <c r="A82" s="2"/>
      <c r="B82" s="2"/>
      <c r="C82" s="2"/>
      <c r="D82" s="2"/>
      <c r="E82" s="2"/>
      <c r="F82" s="2"/>
      <c r="G82" s="2"/>
      <c r="H82" s="2"/>
      <c r="I82" s="2"/>
      <c r="J82" s="2"/>
      <c r="K82" s="2"/>
      <c r="L82" s="2"/>
      <c r="M82" s="2"/>
      <c r="N82" s="2"/>
      <c r="O82" s="2"/>
      <c r="P82" s="2"/>
      <c r="Q82" s="2"/>
      <c r="R82" s="2"/>
    </row>
    <row r="83" spans="1:18" s="35" customFormat="1" ht="15" customHeight="1" x14ac:dyDescent="0.2">
      <c r="A83" s="2"/>
      <c r="B83" s="2"/>
      <c r="C83" s="2"/>
      <c r="D83" s="2"/>
      <c r="E83" s="2"/>
      <c r="F83" s="2"/>
      <c r="G83" s="2"/>
      <c r="H83" s="2"/>
      <c r="I83" s="2"/>
      <c r="J83" s="2"/>
      <c r="K83" s="2"/>
      <c r="L83" s="2"/>
      <c r="M83" s="2"/>
      <c r="N83" s="2"/>
      <c r="O83" s="2"/>
      <c r="P83" s="2"/>
      <c r="Q83" s="2"/>
      <c r="R83" s="2"/>
    </row>
    <row r="84" spans="1:18" s="35" customFormat="1" ht="15" customHeight="1" x14ac:dyDescent="0.2">
      <c r="A84" s="2"/>
      <c r="B84" s="2"/>
      <c r="C84" s="2"/>
      <c r="D84" s="2"/>
      <c r="E84" s="2"/>
      <c r="F84" s="2"/>
      <c r="G84" s="2"/>
      <c r="H84" s="2"/>
      <c r="I84" s="2"/>
      <c r="J84" s="2"/>
      <c r="K84" s="2"/>
      <c r="L84" s="2"/>
      <c r="M84" s="2"/>
      <c r="N84" s="2"/>
      <c r="O84" s="2"/>
      <c r="P84" s="2"/>
      <c r="Q84" s="2"/>
      <c r="R84" s="2"/>
    </row>
    <row r="85" spans="1:18" s="35" customFormat="1" ht="15" customHeight="1" x14ac:dyDescent="0.2">
      <c r="A85" s="2"/>
      <c r="B85" s="2"/>
      <c r="C85" s="2"/>
      <c r="D85" s="2"/>
      <c r="E85" s="2"/>
      <c r="F85" s="2"/>
      <c r="G85" s="2"/>
      <c r="H85" s="2"/>
      <c r="I85" s="2"/>
      <c r="J85" s="2"/>
      <c r="K85" s="2"/>
      <c r="L85" s="2"/>
      <c r="M85" s="2"/>
      <c r="N85" s="2"/>
      <c r="O85" s="2"/>
      <c r="P85" s="2"/>
      <c r="Q85" s="2"/>
      <c r="R85" s="2"/>
    </row>
    <row r="86" spans="1:18" s="35" customFormat="1" ht="15" customHeight="1" x14ac:dyDescent="0.2">
      <c r="A86" s="2"/>
      <c r="B86" s="2"/>
      <c r="C86" s="2"/>
      <c r="D86" s="2"/>
      <c r="E86" s="2"/>
      <c r="F86" s="2"/>
      <c r="G86" s="2"/>
      <c r="H86" s="2"/>
      <c r="I86" s="2"/>
      <c r="J86" s="2"/>
      <c r="K86" s="2"/>
      <c r="L86" s="2"/>
      <c r="M86" s="2"/>
      <c r="N86" s="2"/>
      <c r="O86" s="2"/>
      <c r="P86" s="2"/>
      <c r="Q86" s="2"/>
      <c r="R86" s="2"/>
    </row>
    <row r="87" spans="1:18" s="35" customFormat="1" ht="15" customHeight="1" x14ac:dyDescent="0.2">
      <c r="A87" s="2"/>
      <c r="B87" s="2"/>
      <c r="C87" s="2"/>
      <c r="D87" s="2"/>
      <c r="E87" s="2"/>
      <c r="F87" s="2"/>
      <c r="G87" s="2"/>
      <c r="H87" s="2"/>
      <c r="I87" s="2"/>
      <c r="J87" s="2"/>
      <c r="K87" s="2"/>
      <c r="L87" s="2"/>
      <c r="M87" s="2"/>
      <c r="N87" s="2"/>
      <c r="O87" s="2"/>
      <c r="P87" s="2"/>
      <c r="Q87" s="2"/>
      <c r="R87" s="2"/>
    </row>
    <row r="88" spans="1:18" s="35" customFormat="1" ht="15" customHeight="1" x14ac:dyDescent="0.2">
      <c r="A88" s="2"/>
      <c r="B88" s="2"/>
      <c r="C88" s="2"/>
      <c r="D88" s="2"/>
      <c r="E88" s="2"/>
      <c r="F88" s="2"/>
      <c r="G88" s="2"/>
      <c r="H88" s="2"/>
      <c r="I88" s="2"/>
      <c r="J88" s="2"/>
      <c r="K88" s="2"/>
      <c r="L88" s="2"/>
      <c r="M88" s="2"/>
      <c r="N88" s="2"/>
      <c r="O88" s="2"/>
      <c r="P88" s="2"/>
      <c r="Q88" s="2"/>
      <c r="R88" s="2"/>
    </row>
    <row r="89" spans="1:18" s="35" customFormat="1" ht="15" customHeight="1" x14ac:dyDescent="0.2">
      <c r="A89" s="2"/>
      <c r="B89" s="2"/>
      <c r="C89" s="2"/>
      <c r="D89" s="2"/>
      <c r="E89" s="2"/>
      <c r="F89" s="2"/>
      <c r="G89" s="2"/>
      <c r="H89" s="2"/>
      <c r="I89" s="2"/>
      <c r="J89" s="2"/>
      <c r="K89" s="2"/>
      <c r="L89" s="2"/>
      <c r="M89" s="2"/>
      <c r="N89" s="2"/>
      <c r="O89" s="2"/>
      <c r="P89" s="2"/>
      <c r="Q89" s="2"/>
      <c r="R89" s="2"/>
    </row>
    <row r="90" spans="1:18" s="35" customFormat="1" ht="15" customHeight="1" x14ac:dyDescent="0.2">
      <c r="A90" s="2"/>
      <c r="B90" s="2"/>
      <c r="C90" s="2"/>
      <c r="D90" s="2"/>
      <c r="E90" s="2"/>
      <c r="F90" s="2"/>
      <c r="G90" s="2"/>
      <c r="H90" s="2"/>
      <c r="I90" s="2"/>
      <c r="J90" s="2"/>
      <c r="K90" s="2"/>
      <c r="L90" s="2"/>
      <c r="M90" s="2"/>
      <c r="N90" s="2"/>
      <c r="O90" s="2"/>
      <c r="P90" s="2"/>
      <c r="Q90" s="2"/>
      <c r="R90" s="2"/>
    </row>
    <row r="91" spans="1:18" s="35" customFormat="1" ht="15" customHeight="1" x14ac:dyDescent="0.2">
      <c r="A91" s="2"/>
      <c r="B91" s="2"/>
      <c r="C91" s="2"/>
      <c r="D91" s="2"/>
      <c r="E91" s="2"/>
      <c r="F91" s="2"/>
      <c r="G91" s="2"/>
      <c r="H91" s="2"/>
      <c r="I91" s="2"/>
      <c r="J91" s="2"/>
      <c r="K91" s="2"/>
      <c r="L91" s="2"/>
      <c r="M91" s="2"/>
      <c r="N91" s="2"/>
      <c r="O91" s="2"/>
      <c r="P91" s="2"/>
      <c r="Q91" s="2"/>
      <c r="R91" s="2"/>
    </row>
    <row r="92" spans="1:18" s="6" customFormat="1" ht="15" customHeight="1" x14ac:dyDescent="0.2">
      <c r="A92" s="2"/>
      <c r="B92" s="2"/>
      <c r="C92" s="2"/>
      <c r="D92" s="2"/>
      <c r="E92" s="2"/>
      <c r="F92" s="2"/>
      <c r="G92" s="2"/>
      <c r="H92" s="2"/>
      <c r="I92" s="2"/>
      <c r="J92" s="2"/>
      <c r="K92" s="2"/>
      <c r="L92" s="2"/>
      <c r="M92" s="2"/>
      <c r="N92" s="2"/>
      <c r="O92" s="2"/>
    </row>
  </sheetData>
  <pageMargins left="0.75000000000000011" right="0.75000000000000011" top="1" bottom="1" header="0.5" footer="0.5"/>
  <pageSetup paperSize="9" scale="52" fitToWidth="0" fitToHeight="0" orientation="landscape" horizontalDpi="300" verticalDpi="0" r:id="rId1"/>
  <headerFooter alignWithMargins="0"/>
  <ignoredErrors>
    <ignoredError sqref="N6:O50" calculatedColumn="1"/>
  </ignoredErrors>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DE8333-2395-42F3-8E03-9F8947505BE3}">
  <dimension ref="A1:I91"/>
  <sheetViews>
    <sheetView workbookViewId="0">
      <pane xSplit="2" ySplit="4" topLeftCell="C5" activePane="bottomRight" state="frozen"/>
      <selection pane="topRight" activeCell="C1" sqref="C1"/>
      <selection pane="bottomLeft" activeCell="A5" sqref="A5"/>
      <selection pane="bottomRight" activeCell="C5" sqref="C5"/>
    </sheetView>
  </sheetViews>
  <sheetFormatPr defaultColWidth="9.140625" defaultRowHeight="15" customHeight="1" x14ac:dyDescent="0.2"/>
  <cols>
    <col min="1" max="1" width="33.7109375" style="2" customWidth="1"/>
    <col min="2" max="2" width="39.42578125" style="2" customWidth="1"/>
    <col min="3" max="6" width="15.85546875" style="2" customWidth="1"/>
    <col min="7" max="7" width="9.140625" style="2" customWidth="1"/>
    <col min="8" max="16384" width="9.140625" style="2"/>
  </cols>
  <sheetData>
    <row r="1" spans="1:9" s="33" customFormat="1" ht="15" customHeight="1" x14ac:dyDescent="0.25">
      <c r="A1" s="1" t="s">
        <v>206</v>
      </c>
    </row>
    <row r="2" spans="1:9" s="33" customFormat="1" ht="15" customHeight="1" x14ac:dyDescent="0.2">
      <c r="A2" s="33" t="s">
        <v>87</v>
      </c>
    </row>
    <row r="3" spans="1:9" s="33" customFormat="1" ht="15" customHeight="1" x14ac:dyDescent="0.2">
      <c r="A3" s="33" t="s">
        <v>202</v>
      </c>
    </row>
    <row r="4" spans="1:9" s="35" customFormat="1" ht="45" customHeight="1" x14ac:dyDescent="0.2">
      <c r="A4" s="135" t="s">
        <v>88</v>
      </c>
      <c r="B4" s="93" t="s">
        <v>44</v>
      </c>
      <c r="C4" s="125" t="s">
        <v>161</v>
      </c>
      <c r="D4" s="125" t="s">
        <v>162</v>
      </c>
      <c r="E4" s="125" t="s">
        <v>163</v>
      </c>
      <c r="F4" s="125" t="s">
        <v>164</v>
      </c>
      <c r="G4" s="2"/>
      <c r="H4" s="2"/>
      <c r="I4" s="2"/>
    </row>
    <row r="5" spans="1:9" s="35" customFormat="1" ht="15" customHeight="1" x14ac:dyDescent="0.2">
      <c r="A5" s="22" t="s">
        <v>89</v>
      </c>
      <c r="B5" s="71" t="s">
        <v>38</v>
      </c>
      <c r="C5" s="72">
        <v>21.434138737334401</v>
      </c>
      <c r="D5" s="72">
        <v>20.1858108108108</v>
      </c>
      <c r="E5" s="72">
        <v>21.943048576214402</v>
      </c>
      <c r="F5" s="72">
        <v>22.898799313893701</v>
      </c>
      <c r="G5" s="2"/>
      <c r="H5" s="2"/>
      <c r="I5" s="2"/>
    </row>
    <row r="6" spans="1:9" s="35" customFormat="1" ht="15" customHeight="1" x14ac:dyDescent="0.2">
      <c r="A6" s="22" t="s">
        <v>89</v>
      </c>
      <c r="B6" s="48" t="s">
        <v>39</v>
      </c>
      <c r="C6" s="38">
        <v>3.69818181818182</v>
      </c>
      <c r="D6" s="38">
        <v>3.8033472803347301</v>
      </c>
      <c r="E6" s="38">
        <v>3.4885496183206102</v>
      </c>
      <c r="F6" s="38">
        <v>4.3183520599250897</v>
      </c>
      <c r="G6" s="2"/>
      <c r="H6" s="2"/>
      <c r="I6" s="2"/>
    </row>
    <row r="7" spans="1:9" s="35" customFormat="1" ht="15" customHeight="1" x14ac:dyDescent="0.2">
      <c r="A7" s="22" t="s">
        <v>89</v>
      </c>
      <c r="B7" s="48" t="s">
        <v>40</v>
      </c>
      <c r="C7" s="40">
        <v>1017</v>
      </c>
      <c r="D7" s="40">
        <v>909</v>
      </c>
      <c r="E7" s="40">
        <v>914</v>
      </c>
      <c r="F7" s="40">
        <v>1153</v>
      </c>
      <c r="G7" s="2"/>
      <c r="H7" s="2"/>
      <c r="I7" s="2"/>
    </row>
    <row r="8" spans="1:9" s="35" customFormat="1" ht="15" customHeight="1" x14ac:dyDescent="0.2">
      <c r="A8" s="22" t="s">
        <v>89</v>
      </c>
      <c r="B8" s="48" t="s">
        <v>41</v>
      </c>
      <c r="C8" s="40">
        <v>275</v>
      </c>
      <c r="D8" s="40">
        <v>239</v>
      </c>
      <c r="E8" s="40">
        <v>262</v>
      </c>
      <c r="F8" s="40">
        <v>267</v>
      </c>
      <c r="G8" s="2"/>
      <c r="H8" s="2"/>
      <c r="I8" s="2"/>
    </row>
    <row r="9" spans="1:9" s="35" customFormat="1" ht="15" customHeight="1" x14ac:dyDescent="0.2">
      <c r="A9" s="22" t="s">
        <v>89</v>
      </c>
      <c r="B9" s="73" t="s">
        <v>42</v>
      </c>
      <c r="C9" s="53">
        <v>1283</v>
      </c>
      <c r="D9" s="53">
        <v>1184</v>
      </c>
      <c r="E9" s="53">
        <v>1194</v>
      </c>
      <c r="F9" s="53">
        <v>1166</v>
      </c>
      <c r="G9" s="2"/>
      <c r="H9" s="2"/>
      <c r="I9" s="2"/>
    </row>
    <row r="10" spans="1:9" s="35" customFormat="1" ht="15" customHeight="1" x14ac:dyDescent="0.2">
      <c r="A10" s="47" t="s">
        <v>90</v>
      </c>
      <c r="B10" s="71" t="s">
        <v>38</v>
      </c>
      <c r="C10" s="72">
        <v>29.3851132686084</v>
      </c>
      <c r="D10" s="72">
        <v>29.210220673635298</v>
      </c>
      <c r="E10" s="72">
        <v>27.9510703363914</v>
      </c>
      <c r="F10" s="72">
        <v>27.322704782847701</v>
      </c>
      <c r="G10" s="2"/>
      <c r="H10" s="2"/>
      <c r="I10" s="2"/>
    </row>
    <row r="11" spans="1:9" s="35" customFormat="1" ht="15" customHeight="1" x14ac:dyDescent="0.2">
      <c r="A11" s="22" t="s">
        <v>90</v>
      </c>
      <c r="B11" s="48" t="s">
        <v>39</v>
      </c>
      <c r="C11" s="38">
        <v>3.7444933920704799</v>
      </c>
      <c r="D11" s="38">
        <v>4.0079522862823103</v>
      </c>
      <c r="E11" s="38">
        <v>4.0722100656455096</v>
      </c>
      <c r="F11" s="38">
        <v>3.9154929577464799</v>
      </c>
      <c r="G11" s="2"/>
      <c r="H11" s="2"/>
      <c r="I11" s="2"/>
    </row>
    <row r="12" spans="1:9" s="35" customFormat="1" ht="15" customHeight="1" x14ac:dyDescent="0.2">
      <c r="A12" s="22" t="s">
        <v>90</v>
      </c>
      <c r="B12" s="48" t="s">
        <v>40</v>
      </c>
      <c r="C12" s="40">
        <v>1700</v>
      </c>
      <c r="D12" s="40">
        <v>2016</v>
      </c>
      <c r="E12" s="40">
        <v>1861</v>
      </c>
      <c r="F12" s="40">
        <v>1946</v>
      </c>
      <c r="G12" s="2"/>
      <c r="H12" s="2"/>
      <c r="I12" s="2"/>
    </row>
    <row r="13" spans="1:9" s="35" customFormat="1" ht="15" customHeight="1" x14ac:dyDescent="0.2">
      <c r="A13" s="22" t="s">
        <v>90</v>
      </c>
      <c r="B13" s="48" t="s">
        <v>41</v>
      </c>
      <c r="C13" s="40">
        <v>454</v>
      </c>
      <c r="D13" s="40">
        <v>503</v>
      </c>
      <c r="E13" s="40">
        <v>457</v>
      </c>
      <c r="F13" s="40">
        <v>497</v>
      </c>
      <c r="G13" s="2"/>
      <c r="H13" s="2"/>
      <c r="I13" s="2"/>
    </row>
    <row r="14" spans="1:9" s="35" customFormat="1" ht="15" customHeight="1" x14ac:dyDescent="0.2">
      <c r="A14" s="51" t="s">
        <v>90</v>
      </c>
      <c r="B14" s="73" t="s">
        <v>42</v>
      </c>
      <c r="C14" s="53">
        <v>1545</v>
      </c>
      <c r="D14" s="53">
        <v>1722</v>
      </c>
      <c r="E14" s="53">
        <v>1635</v>
      </c>
      <c r="F14" s="53">
        <v>1819</v>
      </c>
      <c r="G14" s="2"/>
      <c r="H14" s="2"/>
      <c r="I14" s="2"/>
    </row>
    <row r="15" spans="1:9" s="35" customFormat="1" ht="15" customHeight="1" x14ac:dyDescent="0.2">
      <c r="A15" s="47" t="s">
        <v>91</v>
      </c>
      <c r="B15" s="71" t="s">
        <v>38</v>
      </c>
      <c r="C15" s="72">
        <v>40.845070422535201</v>
      </c>
      <c r="D15" s="72">
        <v>34.426229508196698</v>
      </c>
      <c r="E15" s="72">
        <v>40.2777777777778</v>
      </c>
      <c r="F15" s="72">
        <v>35.465116279069797</v>
      </c>
      <c r="G15" s="2"/>
      <c r="H15" s="2"/>
      <c r="I15" s="2"/>
    </row>
    <row r="16" spans="1:9" s="35" customFormat="1" ht="15" customHeight="1" x14ac:dyDescent="0.2">
      <c r="A16" s="22" t="s">
        <v>91</v>
      </c>
      <c r="B16" s="48" t="s">
        <v>39</v>
      </c>
      <c r="C16" s="38">
        <v>4.7931034482758603</v>
      </c>
      <c r="D16" s="38">
        <v>3.9523809523809499</v>
      </c>
      <c r="E16" s="38">
        <v>4.6637931034482802</v>
      </c>
      <c r="F16" s="38">
        <v>4.64754098360656</v>
      </c>
      <c r="G16" s="2"/>
      <c r="H16" s="2"/>
      <c r="I16" s="2"/>
    </row>
    <row r="17" spans="1:9" s="35" customFormat="1" ht="15" customHeight="1" x14ac:dyDescent="0.2">
      <c r="A17" s="22" t="s">
        <v>91</v>
      </c>
      <c r="B17" s="48" t="s">
        <v>40</v>
      </c>
      <c r="C17" s="40">
        <v>556</v>
      </c>
      <c r="D17" s="40">
        <v>415</v>
      </c>
      <c r="E17" s="40">
        <v>541</v>
      </c>
      <c r="F17" s="40">
        <v>567</v>
      </c>
      <c r="G17" s="2"/>
      <c r="H17" s="2"/>
      <c r="I17" s="2"/>
    </row>
    <row r="18" spans="1:9" s="35" customFormat="1" ht="15" customHeight="1" x14ac:dyDescent="0.2">
      <c r="A18" s="22" t="s">
        <v>91</v>
      </c>
      <c r="B18" s="48" t="s">
        <v>41</v>
      </c>
      <c r="C18" s="40">
        <v>116</v>
      </c>
      <c r="D18" s="40">
        <v>105</v>
      </c>
      <c r="E18" s="40">
        <v>116</v>
      </c>
      <c r="F18" s="40">
        <v>122</v>
      </c>
      <c r="G18" s="2"/>
      <c r="H18" s="2"/>
      <c r="I18" s="2"/>
    </row>
    <row r="19" spans="1:9" s="35" customFormat="1" ht="15" customHeight="1" x14ac:dyDescent="0.2">
      <c r="A19" s="51" t="s">
        <v>91</v>
      </c>
      <c r="B19" s="73" t="s">
        <v>42</v>
      </c>
      <c r="C19" s="53">
        <v>284</v>
      </c>
      <c r="D19" s="53">
        <v>305</v>
      </c>
      <c r="E19" s="53">
        <v>288</v>
      </c>
      <c r="F19" s="53">
        <v>344</v>
      </c>
      <c r="G19" s="2"/>
      <c r="H19" s="2"/>
      <c r="I19" s="2"/>
    </row>
    <row r="20" spans="1:9" s="35" customFormat="1" ht="15" customHeight="1" x14ac:dyDescent="0.2">
      <c r="A20" s="47" t="s">
        <v>92</v>
      </c>
      <c r="B20" s="71" t="s">
        <v>38</v>
      </c>
      <c r="C20" s="72">
        <v>31.578947368421101</v>
      </c>
      <c r="D20" s="72">
        <v>30</v>
      </c>
      <c r="E20" s="72">
        <v>30.8641975308642</v>
      </c>
      <c r="F20" s="72">
        <v>31.775700934579401</v>
      </c>
      <c r="G20" s="2"/>
      <c r="H20" s="2"/>
      <c r="I20" s="2"/>
    </row>
    <row r="21" spans="1:9" s="35" customFormat="1" ht="15" customHeight="1" x14ac:dyDescent="0.2">
      <c r="A21" s="22" t="s">
        <v>92</v>
      </c>
      <c r="B21" s="48" t="s">
        <v>39</v>
      </c>
      <c r="C21" s="38" t="s">
        <v>57</v>
      </c>
      <c r="D21" s="38" t="s">
        <v>57</v>
      </c>
      <c r="E21" s="38" t="s">
        <v>57</v>
      </c>
      <c r="F21" s="38">
        <v>3.8529411764705901</v>
      </c>
      <c r="G21" s="2"/>
      <c r="H21" s="2"/>
      <c r="I21" s="2"/>
    </row>
    <row r="22" spans="1:9" s="35" customFormat="1" ht="15" customHeight="1" x14ac:dyDescent="0.2">
      <c r="A22" s="22" t="s">
        <v>92</v>
      </c>
      <c r="B22" s="48" t="s">
        <v>40</v>
      </c>
      <c r="C22" s="40">
        <v>113</v>
      </c>
      <c r="D22" s="40">
        <v>171</v>
      </c>
      <c r="E22" s="40">
        <v>142</v>
      </c>
      <c r="F22" s="40">
        <v>131</v>
      </c>
      <c r="G22" s="2"/>
      <c r="H22" s="2"/>
      <c r="I22" s="2"/>
    </row>
    <row r="23" spans="1:9" s="35" customFormat="1" ht="15" customHeight="1" x14ac:dyDescent="0.2">
      <c r="A23" s="22" t="s">
        <v>92</v>
      </c>
      <c r="B23" s="48" t="s">
        <v>41</v>
      </c>
      <c r="C23" s="40">
        <v>24</v>
      </c>
      <c r="D23" s="40">
        <v>24</v>
      </c>
      <c r="E23" s="40">
        <v>25</v>
      </c>
      <c r="F23" s="40">
        <v>34</v>
      </c>
      <c r="G23" s="2"/>
      <c r="H23" s="2"/>
      <c r="I23" s="2"/>
    </row>
    <row r="24" spans="1:9" s="35" customFormat="1" ht="15" customHeight="1" x14ac:dyDescent="0.2">
      <c r="A24" s="51" t="s">
        <v>92</v>
      </c>
      <c r="B24" s="73" t="s">
        <v>42</v>
      </c>
      <c r="C24" s="53">
        <v>76</v>
      </c>
      <c r="D24" s="53">
        <v>80</v>
      </c>
      <c r="E24" s="53">
        <v>81</v>
      </c>
      <c r="F24" s="53">
        <v>107</v>
      </c>
      <c r="G24" s="2"/>
      <c r="H24" s="2"/>
      <c r="I24" s="2"/>
    </row>
    <row r="25" spans="1:9" s="35" customFormat="1" ht="15" customHeight="1" x14ac:dyDescent="0.2">
      <c r="A25" s="47" t="s">
        <v>93</v>
      </c>
      <c r="B25" s="71" t="s">
        <v>38</v>
      </c>
      <c r="C25" s="72">
        <v>26.497890295358701</v>
      </c>
      <c r="D25" s="72">
        <v>27.973074046372499</v>
      </c>
      <c r="E25" s="72">
        <v>24.920886075949401</v>
      </c>
      <c r="F25" s="72">
        <v>24.926900584795298</v>
      </c>
      <c r="G25" s="2"/>
      <c r="H25" s="2"/>
      <c r="I25" s="2"/>
    </row>
    <row r="26" spans="1:9" s="35" customFormat="1" ht="15" customHeight="1" x14ac:dyDescent="0.2">
      <c r="A26" s="22" t="s">
        <v>93</v>
      </c>
      <c r="B26" s="48" t="s">
        <v>39</v>
      </c>
      <c r="C26" s="38">
        <v>3.2834394904458599</v>
      </c>
      <c r="D26" s="38">
        <v>3.8235294117647101</v>
      </c>
      <c r="E26" s="38">
        <v>3.7301587301587298</v>
      </c>
      <c r="F26" s="38">
        <v>3.6598240469208201</v>
      </c>
      <c r="G26" s="2"/>
      <c r="H26" s="2"/>
      <c r="I26" s="2"/>
    </row>
    <row r="27" spans="1:9" s="35" customFormat="1" ht="15" customHeight="1" x14ac:dyDescent="0.2">
      <c r="A27" s="22" t="s">
        <v>93</v>
      </c>
      <c r="B27" s="48" t="s">
        <v>40</v>
      </c>
      <c r="C27" s="40">
        <v>1031</v>
      </c>
      <c r="D27" s="40">
        <v>1430</v>
      </c>
      <c r="E27" s="40">
        <v>1175</v>
      </c>
      <c r="F27" s="40">
        <v>1248</v>
      </c>
      <c r="G27" s="2"/>
      <c r="H27" s="2"/>
      <c r="I27" s="2"/>
    </row>
    <row r="28" spans="1:9" s="35" customFormat="1" ht="15" customHeight="1" x14ac:dyDescent="0.2">
      <c r="A28" s="22" t="s">
        <v>93</v>
      </c>
      <c r="B28" s="48" t="s">
        <v>41</v>
      </c>
      <c r="C28" s="40">
        <v>314</v>
      </c>
      <c r="D28" s="40">
        <v>374</v>
      </c>
      <c r="E28" s="40">
        <v>315</v>
      </c>
      <c r="F28" s="40">
        <v>341</v>
      </c>
      <c r="G28" s="2"/>
      <c r="H28" s="2"/>
      <c r="I28" s="2"/>
    </row>
    <row r="29" spans="1:9" s="35" customFormat="1" ht="15" customHeight="1" x14ac:dyDescent="0.2">
      <c r="A29" s="51" t="s">
        <v>93</v>
      </c>
      <c r="B29" s="73" t="s">
        <v>42</v>
      </c>
      <c r="C29" s="53">
        <v>1185</v>
      </c>
      <c r="D29" s="53">
        <v>1337</v>
      </c>
      <c r="E29" s="53">
        <v>1264</v>
      </c>
      <c r="F29" s="53">
        <v>1368</v>
      </c>
      <c r="G29" s="2"/>
      <c r="H29" s="2"/>
      <c r="I29" s="2"/>
    </row>
    <row r="30" spans="1:9" s="35" customFormat="1" ht="15" customHeight="1" x14ac:dyDescent="0.2">
      <c r="A30" s="47" t="s">
        <v>94</v>
      </c>
      <c r="B30" s="71" t="s">
        <v>38</v>
      </c>
      <c r="C30" s="72" t="s">
        <v>57</v>
      </c>
      <c r="D30" s="72" t="s">
        <v>57</v>
      </c>
      <c r="E30" s="72" t="s">
        <v>57</v>
      </c>
      <c r="F30" s="72" t="s">
        <v>57</v>
      </c>
      <c r="G30" s="2"/>
      <c r="H30" s="2"/>
      <c r="I30" s="2"/>
    </row>
    <row r="31" spans="1:9" s="35" customFormat="1" ht="15" customHeight="1" x14ac:dyDescent="0.2">
      <c r="A31" s="22" t="s">
        <v>94</v>
      </c>
      <c r="B31" s="48" t="s">
        <v>39</v>
      </c>
      <c r="C31" s="38" t="s">
        <v>57</v>
      </c>
      <c r="D31" s="38" t="s">
        <v>57</v>
      </c>
      <c r="E31" s="38" t="s">
        <v>57</v>
      </c>
      <c r="F31" s="38" t="s">
        <v>57</v>
      </c>
      <c r="G31" s="2"/>
      <c r="H31" s="2"/>
      <c r="I31" s="2"/>
    </row>
    <row r="32" spans="1:9" s="35" customFormat="1" ht="15" customHeight="1" x14ac:dyDescent="0.2">
      <c r="A32" s="22" t="s">
        <v>94</v>
      </c>
      <c r="B32" s="48" t="s">
        <v>40</v>
      </c>
      <c r="C32" s="40">
        <v>0</v>
      </c>
      <c r="D32" s="40">
        <v>0</v>
      </c>
      <c r="E32" s="40">
        <v>3</v>
      </c>
      <c r="F32" s="40">
        <v>0</v>
      </c>
      <c r="G32" s="2"/>
      <c r="H32" s="2"/>
      <c r="I32" s="2"/>
    </row>
    <row r="33" spans="1:9" s="35" customFormat="1" ht="15" customHeight="1" x14ac:dyDescent="0.2">
      <c r="A33" s="22" t="s">
        <v>94</v>
      </c>
      <c r="B33" s="48" t="s">
        <v>41</v>
      </c>
      <c r="C33" s="40">
        <v>0</v>
      </c>
      <c r="D33" s="40">
        <v>0</v>
      </c>
      <c r="E33" s="40">
        <v>1</v>
      </c>
      <c r="F33" s="40">
        <v>0</v>
      </c>
      <c r="G33" s="2"/>
      <c r="H33" s="2"/>
      <c r="I33" s="2"/>
    </row>
    <row r="34" spans="1:9" s="35" customFormat="1" ht="15" customHeight="1" x14ac:dyDescent="0.2">
      <c r="A34" s="51" t="s">
        <v>94</v>
      </c>
      <c r="B34" s="73" t="s">
        <v>42</v>
      </c>
      <c r="C34" s="53">
        <v>0</v>
      </c>
      <c r="D34" s="53">
        <v>0</v>
      </c>
      <c r="E34" s="53">
        <v>2</v>
      </c>
      <c r="F34" s="53">
        <v>0</v>
      </c>
      <c r="G34" s="2"/>
      <c r="H34" s="2"/>
      <c r="I34" s="2"/>
    </row>
    <row r="35" spans="1:9" s="35" customFormat="1" ht="15" customHeight="1" x14ac:dyDescent="0.2">
      <c r="A35" s="47" t="s">
        <v>95</v>
      </c>
      <c r="B35" s="71" t="s">
        <v>38</v>
      </c>
      <c r="C35" s="72">
        <v>60.114503816793899</v>
      </c>
      <c r="D35" s="72">
        <v>59.8566308243728</v>
      </c>
      <c r="E35" s="72">
        <v>61.687170474516698</v>
      </c>
      <c r="F35" s="72">
        <v>58.633093525179902</v>
      </c>
      <c r="G35" s="2"/>
      <c r="H35" s="2"/>
      <c r="I35" s="2"/>
    </row>
    <row r="36" spans="1:9" s="35" customFormat="1" ht="15" customHeight="1" x14ac:dyDescent="0.2">
      <c r="A36" s="22" t="s">
        <v>95</v>
      </c>
      <c r="B36" s="48" t="s">
        <v>39</v>
      </c>
      <c r="C36" s="74">
        <v>5.1365079365079396</v>
      </c>
      <c r="D36" s="38">
        <v>5.4700598802395204</v>
      </c>
      <c r="E36" s="38">
        <v>5.3105413105413097</v>
      </c>
      <c r="F36" s="38">
        <v>5.9141104294478497</v>
      </c>
      <c r="G36" s="2"/>
      <c r="H36" s="2"/>
      <c r="I36" s="2"/>
    </row>
    <row r="37" spans="1:9" s="35" customFormat="1" ht="15" customHeight="1" x14ac:dyDescent="0.2">
      <c r="A37" s="22" t="s">
        <v>95</v>
      </c>
      <c r="B37" s="48" t="s">
        <v>40</v>
      </c>
      <c r="C37" s="76">
        <v>1618</v>
      </c>
      <c r="D37" s="76">
        <v>1827</v>
      </c>
      <c r="E37" s="40">
        <v>1864</v>
      </c>
      <c r="F37" s="40">
        <v>1928</v>
      </c>
      <c r="G37" s="2"/>
      <c r="H37" s="2"/>
      <c r="I37" s="2"/>
    </row>
    <row r="38" spans="1:9" s="35" customFormat="1" ht="15" customHeight="1" x14ac:dyDescent="0.2">
      <c r="A38" s="22" t="s">
        <v>95</v>
      </c>
      <c r="B38" s="48" t="s">
        <v>41</v>
      </c>
      <c r="C38" s="76">
        <v>315</v>
      </c>
      <c r="D38" s="76">
        <v>334</v>
      </c>
      <c r="E38" s="40">
        <v>351</v>
      </c>
      <c r="F38" s="40">
        <v>326</v>
      </c>
      <c r="G38" s="2"/>
      <c r="H38" s="2"/>
      <c r="I38" s="2"/>
    </row>
    <row r="39" spans="1:9" s="35" customFormat="1" ht="15" customHeight="1" x14ac:dyDescent="0.2">
      <c r="A39" s="51" t="s">
        <v>95</v>
      </c>
      <c r="B39" s="73" t="s">
        <v>42</v>
      </c>
      <c r="C39" s="77">
        <v>524</v>
      </c>
      <c r="D39" s="77">
        <v>558</v>
      </c>
      <c r="E39" s="53">
        <v>569</v>
      </c>
      <c r="F39" s="53">
        <v>556</v>
      </c>
      <c r="G39" s="2"/>
      <c r="H39" s="2"/>
      <c r="I39" s="2"/>
    </row>
    <row r="40" spans="1:9" s="35" customFormat="1" ht="15" customHeight="1" x14ac:dyDescent="0.2">
      <c r="A40" s="47" t="s">
        <v>96</v>
      </c>
      <c r="B40" s="71" t="s">
        <v>38</v>
      </c>
      <c r="C40" s="72">
        <v>56</v>
      </c>
      <c r="D40" s="72">
        <v>55.319148936170201</v>
      </c>
      <c r="E40" s="72">
        <v>66.1016949152542</v>
      </c>
      <c r="F40" s="72">
        <v>68</v>
      </c>
      <c r="G40" s="2"/>
      <c r="H40" s="2"/>
      <c r="I40" s="2"/>
    </row>
    <row r="41" spans="1:9" s="35" customFormat="1" ht="15" customHeight="1" x14ac:dyDescent="0.2">
      <c r="A41" s="22" t="s">
        <v>96</v>
      </c>
      <c r="B41" s="48" t="s">
        <v>39</v>
      </c>
      <c r="C41" s="38" t="s">
        <v>57</v>
      </c>
      <c r="D41" s="38" t="s">
        <v>57</v>
      </c>
      <c r="E41" s="38">
        <v>5.1025641025641004</v>
      </c>
      <c r="F41" s="38">
        <v>5.9117647058823497</v>
      </c>
      <c r="G41" s="2"/>
      <c r="H41" s="2"/>
      <c r="I41" s="2"/>
    </row>
    <row r="42" spans="1:9" s="35" customFormat="1" ht="15" customHeight="1" x14ac:dyDescent="0.2">
      <c r="A42" s="22" t="s">
        <v>96</v>
      </c>
      <c r="B42" s="48" t="s">
        <v>40</v>
      </c>
      <c r="C42" s="40">
        <v>174</v>
      </c>
      <c r="D42" s="40">
        <v>114</v>
      </c>
      <c r="E42" s="40">
        <v>199</v>
      </c>
      <c r="F42" s="40">
        <v>201</v>
      </c>
      <c r="G42" s="2"/>
      <c r="H42" s="2"/>
      <c r="I42" s="2"/>
    </row>
    <row r="43" spans="1:9" s="35" customFormat="1" ht="15" customHeight="1" x14ac:dyDescent="0.2">
      <c r="A43" s="22" t="s">
        <v>96</v>
      </c>
      <c r="B43" s="48" t="s">
        <v>41</v>
      </c>
      <c r="C43" s="40">
        <v>28</v>
      </c>
      <c r="D43" s="40">
        <v>26</v>
      </c>
      <c r="E43" s="40">
        <v>39</v>
      </c>
      <c r="F43" s="40">
        <v>34</v>
      </c>
      <c r="G43" s="2"/>
      <c r="H43" s="2"/>
      <c r="I43" s="2"/>
    </row>
    <row r="44" spans="1:9" s="35" customFormat="1" ht="15" customHeight="1" x14ac:dyDescent="0.2">
      <c r="A44" s="51" t="s">
        <v>96</v>
      </c>
      <c r="B44" s="73" t="s">
        <v>42</v>
      </c>
      <c r="C44" s="53">
        <v>50</v>
      </c>
      <c r="D44" s="53">
        <v>47</v>
      </c>
      <c r="E44" s="53">
        <v>59</v>
      </c>
      <c r="F44" s="53">
        <v>50</v>
      </c>
      <c r="G44" s="2"/>
      <c r="H44" s="2"/>
      <c r="I44" s="2"/>
    </row>
    <row r="45" spans="1:9" s="35" customFormat="1" ht="15" customHeight="1" x14ac:dyDescent="0.2">
      <c r="A45" s="47" t="s">
        <v>53</v>
      </c>
      <c r="B45" s="71" t="s">
        <v>38</v>
      </c>
      <c r="C45" s="72">
        <v>53.030303030303003</v>
      </c>
      <c r="D45" s="72">
        <v>51.768488745980697</v>
      </c>
      <c r="E45" s="72">
        <v>50.557620817843897</v>
      </c>
      <c r="F45" s="72">
        <v>48.184818481848197</v>
      </c>
      <c r="G45" s="2"/>
      <c r="H45" s="2"/>
      <c r="I45" s="2"/>
    </row>
    <row r="46" spans="1:9" s="35" customFormat="1" ht="15" customHeight="1" x14ac:dyDescent="0.2">
      <c r="A46" s="22" t="s">
        <v>53</v>
      </c>
      <c r="B46" s="48" t="s">
        <v>39</v>
      </c>
      <c r="C46" s="38">
        <v>5.53571428571429</v>
      </c>
      <c r="D46" s="38">
        <v>5.3664596273291902</v>
      </c>
      <c r="E46" s="38">
        <v>6.7279411764705896</v>
      </c>
      <c r="F46" s="38">
        <v>6.0821917808219199</v>
      </c>
      <c r="G46" s="2"/>
      <c r="H46" s="2"/>
      <c r="I46" s="2"/>
    </row>
    <row r="47" spans="1:9" s="35" customFormat="1" ht="15" customHeight="1" x14ac:dyDescent="0.2">
      <c r="A47" s="22" t="s">
        <v>53</v>
      </c>
      <c r="B47" s="48" t="s">
        <v>40</v>
      </c>
      <c r="C47" s="40">
        <v>775</v>
      </c>
      <c r="D47" s="40">
        <v>864</v>
      </c>
      <c r="E47" s="40">
        <v>915</v>
      </c>
      <c r="F47" s="40">
        <v>888</v>
      </c>
      <c r="G47" s="2"/>
      <c r="H47" s="2"/>
      <c r="I47" s="2"/>
    </row>
    <row r="48" spans="1:9" s="35" customFormat="1" ht="15" customHeight="1" x14ac:dyDescent="0.2">
      <c r="A48" s="22" t="s">
        <v>53</v>
      </c>
      <c r="B48" s="48" t="s">
        <v>41</v>
      </c>
      <c r="C48" s="40">
        <v>140</v>
      </c>
      <c r="D48" s="40">
        <v>161</v>
      </c>
      <c r="E48" s="40">
        <v>136</v>
      </c>
      <c r="F48" s="40">
        <v>146</v>
      </c>
      <c r="G48" s="2"/>
      <c r="H48" s="2"/>
      <c r="I48" s="2"/>
    </row>
    <row r="49" spans="1:9" s="35" customFormat="1" ht="15" customHeight="1" x14ac:dyDescent="0.2">
      <c r="A49" s="136" t="s">
        <v>53</v>
      </c>
      <c r="B49" s="143" t="s">
        <v>42</v>
      </c>
      <c r="C49" s="138">
        <v>264</v>
      </c>
      <c r="D49" s="138">
        <v>311</v>
      </c>
      <c r="E49" s="138">
        <v>269</v>
      </c>
      <c r="F49" s="138">
        <v>303</v>
      </c>
      <c r="G49" s="2"/>
      <c r="H49" s="2"/>
      <c r="I49" s="2"/>
    </row>
    <row r="50" spans="1:9" s="35" customFormat="1" ht="15" customHeight="1" x14ac:dyDescent="0.2">
      <c r="B50" s="49"/>
      <c r="C50" s="39"/>
      <c r="D50" s="39"/>
      <c r="E50" s="39"/>
      <c r="F50" s="39"/>
      <c r="G50" s="2"/>
      <c r="H50" s="2"/>
      <c r="I50" s="2"/>
    </row>
    <row r="51" spans="1:9" s="35" customFormat="1" ht="15" customHeight="1" x14ac:dyDescent="0.2">
      <c r="A51" s="6"/>
      <c r="B51" s="6"/>
      <c r="C51" s="6"/>
      <c r="D51" s="6"/>
      <c r="E51" s="6"/>
      <c r="F51" s="6"/>
      <c r="G51" s="2"/>
      <c r="H51" s="2"/>
      <c r="I51" s="2"/>
    </row>
    <row r="52" spans="1:9" s="35" customFormat="1" ht="15" customHeight="1" x14ac:dyDescent="0.2">
      <c r="A52" s="2"/>
      <c r="B52" s="2"/>
      <c r="C52" s="2"/>
      <c r="D52" s="2"/>
      <c r="E52" s="2"/>
      <c r="F52" s="2"/>
      <c r="G52" s="2"/>
      <c r="H52" s="2"/>
      <c r="I52" s="2"/>
    </row>
    <row r="53" spans="1:9" s="35" customFormat="1" ht="15" customHeight="1" x14ac:dyDescent="0.2">
      <c r="A53" s="2"/>
      <c r="B53" s="2"/>
      <c r="C53" s="2"/>
      <c r="D53" s="2"/>
      <c r="E53" s="2"/>
      <c r="F53" s="2"/>
      <c r="G53" s="2"/>
      <c r="H53" s="2"/>
      <c r="I53" s="2"/>
    </row>
    <row r="54" spans="1:9" s="35" customFormat="1" ht="15" customHeight="1" x14ac:dyDescent="0.2">
      <c r="A54" s="2"/>
      <c r="B54" s="2"/>
      <c r="C54" s="2"/>
      <c r="D54" s="2"/>
      <c r="E54" s="2"/>
      <c r="F54" s="2"/>
      <c r="G54" s="2"/>
      <c r="H54" s="2"/>
      <c r="I54" s="2"/>
    </row>
    <row r="55" spans="1:9" s="35" customFormat="1" ht="15" customHeight="1" x14ac:dyDescent="0.2">
      <c r="A55" s="2"/>
      <c r="B55" s="2"/>
      <c r="C55" s="2"/>
      <c r="D55" s="2"/>
      <c r="E55" s="2"/>
      <c r="F55" s="2"/>
      <c r="G55" s="2"/>
      <c r="H55" s="2"/>
      <c r="I55" s="2"/>
    </row>
    <row r="56" spans="1:9" s="35" customFormat="1" ht="15" customHeight="1" x14ac:dyDescent="0.2">
      <c r="A56" s="2"/>
      <c r="B56" s="2"/>
      <c r="C56" s="2"/>
      <c r="D56" s="2"/>
      <c r="E56" s="2"/>
      <c r="F56" s="2"/>
      <c r="G56" s="2"/>
      <c r="H56" s="2"/>
      <c r="I56" s="2"/>
    </row>
    <row r="57" spans="1:9" s="35" customFormat="1" ht="15" customHeight="1" x14ac:dyDescent="0.2">
      <c r="A57" s="2"/>
      <c r="B57" s="2"/>
      <c r="C57" s="2"/>
      <c r="D57" s="2"/>
      <c r="E57" s="2"/>
      <c r="F57" s="2"/>
      <c r="G57" s="2"/>
      <c r="H57" s="2"/>
      <c r="I57" s="2"/>
    </row>
    <row r="58" spans="1:9" s="35" customFormat="1" ht="15" customHeight="1" x14ac:dyDescent="0.2">
      <c r="A58" s="2"/>
      <c r="B58" s="2"/>
      <c r="C58" s="2"/>
      <c r="D58" s="2"/>
      <c r="E58" s="2"/>
      <c r="F58" s="2"/>
      <c r="G58" s="2"/>
      <c r="H58" s="2"/>
      <c r="I58" s="2"/>
    </row>
    <row r="59" spans="1:9" s="35" customFormat="1" ht="15" customHeight="1" x14ac:dyDescent="0.2">
      <c r="A59" s="2"/>
      <c r="B59" s="2"/>
      <c r="C59" s="2"/>
      <c r="D59" s="2"/>
      <c r="E59" s="2"/>
      <c r="F59" s="2"/>
      <c r="G59" s="2"/>
      <c r="H59" s="2"/>
      <c r="I59" s="2"/>
    </row>
    <row r="60" spans="1:9" s="35" customFormat="1" ht="15" customHeight="1" x14ac:dyDescent="0.2">
      <c r="A60" s="2"/>
      <c r="B60" s="2"/>
      <c r="C60" s="2"/>
      <c r="D60" s="2"/>
      <c r="E60" s="2"/>
      <c r="F60" s="2"/>
      <c r="G60" s="2"/>
      <c r="H60" s="2"/>
      <c r="I60" s="2"/>
    </row>
    <row r="61" spans="1:9" s="35" customFormat="1" ht="15" customHeight="1" x14ac:dyDescent="0.2">
      <c r="A61" s="2"/>
      <c r="B61" s="2"/>
      <c r="C61" s="2"/>
      <c r="D61" s="2"/>
      <c r="E61" s="2"/>
      <c r="F61" s="2"/>
      <c r="G61" s="2"/>
      <c r="H61" s="2"/>
      <c r="I61" s="2"/>
    </row>
    <row r="62" spans="1:9" s="35" customFormat="1" ht="15" customHeight="1" x14ac:dyDescent="0.2">
      <c r="A62" s="2"/>
      <c r="B62" s="2"/>
      <c r="C62" s="2"/>
      <c r="D62" s="2"/>
      <c r="E62" s="2"/>
      <c r="F62" s="2"/>
      <c r="G62" s="2"/>
      <c r="H62" s="2"/>
      <c r="I62" s="2"/>
    </row>
    <row r="63" spans="1:9" s="35" customFormat="1" ht="15" customHeight="1" x14ac:dyDescent="0.2">
      <c r="A63" s="2"/>
      <c r="B63" s="2"/>
      <c r="C63" s="2"/>
      <c r="D63" s="2"/>
      <c r="E63" s="2"/>
      <c r="F63" s="2"/>
      <c r="G63" s="2"/>
      <c r="H63" s="2"/>
      <c r="I63" s="2"/>
    </row>
    <row r="64" spans="1:9" s="35" customFormat="1" ht="15" customHeight="1" x14ac:dyDescent="0.2">
      <c r="A64" s="2"/>
      <c r="B64" s="2"/>
      <c r="C64" s="2"/>
      <c r="D64" s="2"/>
      <c r="E64" s="2"/>
      <c r="F64" s="2"/>
      <c r="G64" s="2"/>
      <c r="H64" s="2"/>
      <c r="I64" s="2"/>
    </row>
    <row r="65" spans="1:9" s="35" customFormat="1" ht="15" customHeight="1" x14ac:dyDescent="0.2">
      <c r="A65" s="2"/>
      <c r="B65" s="2"/>
      <c r="C65" s="2"/>
      <c r="D65" s="2"/>
      <c r="E65" s="2"/>
      <c r="F65" s="2"/>
      <c r="G65" s="2"/>
      <c r="H65" s="2"/>
      <c r="I65" s="2"/>
    </row>
    <row r="66" spans="1:9" s="35" customFormat="1" ht="15" customHeight="1" x14ac:dyDescent="0.2">
      <c r="A66" s="2"/>
      <c r="B66" s="2"/>
      <c r="C66" s="2"/>
      <c r="D66" s="2"/>
      <c r="E66" s="2"/>
      <c r="F66" s="2"/>
      <c r="G66" s="2"/>
      <c r="H66" s="2"/>
      <c r="I66" s="2"/>
    </row>
    <row r="67" spans="1:9" s="35" customFormat="1" ht="15" customHeight="1" x14ac:dyDescent="0.2">
      <c r="A67" s="2"/>
      <c r="B67" s="2"/>
      <c r="C67" s="2"/>
      <c r="D67" s="2"/>
      <c r="E67" s="2"/>
      <c r="F67" s="2"/>
      <c r="G67" s="2"/>
      <c r="H67" s="2"/>
      <c r="I67" s="2"/>
    </row>
    <row r="68" spans="1:9" s="35" customFormat="1" ht="15" customHeight="1" x14ac:dyDescent="0.2">
      <c r="A68" s="2"/>
      <c r="B68" s="2"/>
      <c r="C68" s="2"/>
      <c r="D68" s="2"/>
      <c r="E68" s="2"/>
      <c r="F68" s="2"/>
      <c r="G68" s="2"/>
      <c r="H68" s="2"/>
      <c r="I68" s="2"/>
    </row>
    <row r="69" spans="1:9" s="35" customFormat="1" ht="15" customHeight="1" x14ac:dyDescent="0.2">
      <c r="A69" s="2"/>
      <c r="B69" s="2"/>
      <c r="C69" s="2"/>
      <c r="D69" s="2"/>
      <c r="E69" s="2"/>
      <c r="F69" s="2"/>
      <c r="G69" s="2"/>
      <c r="H69" s="2"/>
      <c r="I69" s="2"/>
    </row>
    <row r="70" spans="1:9" s="35" customFormat="1" ht="15" customHeight="1" x14ac:dyDescent="0.2">
      <c r="A70" s="2"/>
      <c r="B70" s="2"/>
      <c r="C70" s="2"/>
      <c r="D70" s="2"/>
      <c r="E70" s="2"/>
      <c r="F70" s="2"/>
      <c r="G70" s="2"/>
      <c r="H70" s="2"/>
      <c r="I70" s="2"/>
    </row>
    <row r="71" spans="1:9" s="35" customFormat="1" ht="15" customHeight="1" x14ac:dyDescent="0.2">
      <c r="A71" s="2"/>
      <c r="B71" s="2"/>
      <c r="C71" s="2"/>
      <c r="D71" s="2"/>
      <c r="E71" s="2"/>
      <c r="F71" s="2"/>
      <c r="G71" s="2"/>
      <c r="H71" s="2"/>
      <c r="I71" s="2"/>
    </row>
    <row r="72" spans="1:9" s="35" customFormat="1" ht="15" customHeight="1" x14ac:dyDescent="0.2">
      <c r="A72" s="2"/>
      <c r="B72" s="2"/>
      <c r="C72" s="2"/>
      <c r="D72" s="2"/>
      <c r="E72" s="2"/>
      <c r="F72" s="2"/>
      <c r="G72" s="2"/>
      <c r="H72" s="2"/>
      <c r="I72" s="2"/>
    </row>
    <row r="73" spans="1:9" s="35" customFormat="1" ht="15" customHeight="1" x14ac:dyDescent="0.2">
      <c r="A73" s="2"/>
      <c r="B73" s="2"/>
      <c r="C73" s="2"/>
      <c r="D73" s="2"/>
      <c r="E73" s="2"/>
      <c r="F73" s="2"/>
      <c r="G73" s="2"/>
      <c r="H73" s="2"/>
      <c r="I73" s="2"/>
    </row>
    <row r="74" spans="1:9" s="35" customFormat="1" ht="15" customHeight="1" x14ac:dyDescent="0.2">
      <c r="A74" s="2"/>
      <c r="B74" s="2"/>
      <c r="C74" s="2"/>
      <c r="D74" s="2"/>
      <c r="E74" s="2"/>
      <c r="F74" s="2"/>
      <c r="G74" s="2"/>
      <c r="H74" s="2"/>
      <c r="I74" s="2"/>
    </row>
    <row r="75" spans="1:9" s="35" customFormat="1" ht="15" customHeight="1" x14ac:dyDescent="0.2">
      <c r="A75" s="2"/>
      <c r="B75" s="2"/>
      <c r="C75" s="2"/>
      <c r="D75" s="2"/>
      <c r="E75" s="2"/>
      <c r="F75" s="2"/>
      <c r="G75" s="2"/>
      <c r="H75" s="2"/>
      <c r="I75" s="2"/>
    </row>
    <row r="76" spans="1:9" s="35" customFormat="1" ht="15" customHeight="1" x14ac:dyDescent="0.2">
      <c r="A76" s="2"/>
      <c r="B76" s="2"/>
      <c r="C76" s="2"/>
      <c r="D76" s="2"/>
      <c r="E76" s="2"/>
      <c r="F76" s="2"/>
      <c r="G76" s="2"/>
      <c r="H76" s="2"/>
      <c r="I76" s="2"/>
    </row>
    <row r="77" spans="1:9" s="35" customFormat="1" ht="15" customHeight="1" x14ac:dyDescent="0.2">
      <c r="A77" s="2"/>
      <c r="B77" s="2"/>
      <c r="C77" s="2"/>
      <c r="D77" s="2"/>
      <c r="E77" s="2"/>
      <c r="F77" s="2"/>
      <c r="G77" s="2"/>
      <c r="H77" s="2"/>
      <c r="I77" s="2"/>
    </row>
    <row r="78" spans="1:9" s="35" customFormat="1" ht="15" customHeight="1" x14ac:dyDescent="0.2">
      <c r="A78" s="2"/>
      <c r="B78" s="2"/>
      <c r="C78" s="2"/>
      <c r="D78" s="2"/>
      <c r="E78" s="2"/>
      <c r="F78" s="2"/>
      <c r="G78" s="2"/>
      <c r="H78" s="2"/>
      <c r="I78" s="2"/>
    </row>
    <row r="79" spans="1:9" s="35" customFormat="1" ht="15" customHeight="1" x14ac:dyDescent="0.2">
      <c r="A79" s="2"/>
      <c r="B79" s="2"/>
      <c r="C79" s="2"/>
      <c r="D79" s="2"/>
      <c r="E79" s="2"/>
      <c r="F79" s="2"/>
      <c r="G79" s="2"/>
      <c r="H79" s="2"/>
      <c r="I79" s="2"/>
    </row>
    <row r="80" spans="1:9" s="35" customFormat="1" ht="15" customHeight="1" x14ac:dyDescent="0.2">
      <c r="A80" s="2"/>
      <c r="B80" s="2"/>
      <c r="C80" s="2"/>
      <c r="D80" s="2"/>
      <c r="E80" s="2"/>
      <c r="F80" s="2"/>
      <c r="G80" s="2"/>
      <c r="H80" s="2"/>
      <c r="I80" s="2"/>
    </row>
    <row r="81" spans="1:9" s="35" customFormat="1" ht="15" customHeight="1" x14ac:dyDescent="0.2">
      <c r="A81" s="2"/>
      <c r="B81" s="2"/>
      <c r="C81" s="2"/>
      <c r="D81" s="2"/>
      <c r="E81" s="2"/>
      <c r="F81" s="2"/>
      <c r="G81" s="2"/>
      <c r="H81" s="2"/>
      <c r="I81" s="2"/>
    </row>
    <row r="82" spans="1:9" s="35" customFormat="1" ht="15" customHeight="1" x14ac:dyDescent="0.2">
      <c r="A82" s="2"/>
      <c r="B82" s="2"/>
      <c r="C82" s="2"/>
      <c r="D82" s="2"/>
      <c r="E82" s="2"/>
      <c r="F82" s="2"/>
      <c r="G82" s="2"/>
      <c r="H82" s="2"/>
      <c r="I82" s="2"/>
    </row>
    <row r="83" spans="1:9" s="35" customFormat="1" ht="15" customHeight="1" x14ac:dyDescent="0.2">
      <c r="A83" s="2"/>
      <c r="B83" s="2"/>
      <c r="C83" s="2"/>
      <c r="D83" s="2"/>
      <c r="E83" s="2"/>
      <c r="F83" s="2"/>
      <c r="G83" s="2"/>
      <c r="H83" s="2"/>
      <c r="I83" s="2"/>
    </row>
    <row r="84" spans="1:9" s="35" customFormat="1" ht="15" customHeight="1" x14ac:dyDescent="0.2">
      <c r="A84" s="2"/>
      <c r="B84" s="2"/>
      <c r="C84" s="2"/>
      <c r="D84" s="2"/>
      <c r="E84" s="2"/>
      <c r="F84" s="2"/>
      <c r="G84" s="2"/>
      <c r="H84" s="2"/>
      <c r="I84" s="2"/>
    </row>
    <row r="85" spans="1:9" s="35" customFormat="1" ht="15" customHeight="1" x14ac:dyDescent="0.2">
      <c r="A85" s="2"/>
      <c r="B85" s="2"/>
      <c r="C85" s="2"/>
      <c r="D85" s="2"/>
      <c r="E85" s="2"/>
      <c r="F85" s="2"/>
      <c r="G85" s="2"/>
      <c r="H85" s="2"/>
      <c r="I85" s="2"/>
    </row>
    <row r="86" spans="1:9" s="35" customFormat="1" ht="15" customHeight="1" x14ac:dyDescent="0.2">
      <c r="A86" s="2"/>
      <c r="B86" s="2"/>
      <c r="C86" s="2"/>
      <c r="D86" s="2"/>
      <c r="E86" s="2"/>
      <c r="F86" s="2"/>
      <c r="G86" s="2"/>
      <c r="H86" s="2"/>
      <c r="I86" s="2"/>
    </row>
    <row r="87" spans="1:9" s="35" customFormat="1" ht="15" customHeight="1" x14ac:dyDescent="0.2">
      <c r="A87" s="2"/>
      <c r="B87" s="2"/>
      <c r="C87" s="2"/>
      <c r="D87" s="2"/>
      <c r="E87" s="2"/>
      <c r="F87" s="2"/>
      <c r="G87" s="2"/>
      <c r="H87" s="2"/>
      <c r="I87" s="2"/>
    </row>
    <row r="88" spans="1:9" s="35" customFormat="1" ht="15" customHeight="1" x14ac:dyDescent="0.2">
      <c r="A88" s="2"/>
      <c r="B88" s="2"/>
      <c r="C88" s="2"/>
      <c r="D88" s="2"/>
      <c r="E88" s="2"/>
      <c r="F88" s="2"/>
      <c r="G88" s="2"/>
      <c r="H88" s="2"/>
      <c r="I88" s="2"/>
    </row>
    <row r="89" spans="1:9" s="35" customFormat="1" ht="15" customHeight="1" x14ac:dyDescent="0.2">
      <c r="A89" s="2"/>
      <c r="B89" s="2"/>
      <c r="C89" s="2"/>
      <c r="D89" s="2"/>
      <c r="E89" s="2"/>
      <c r="F89" s="2"/>
      <c r="G89" s="2"/>
      <c r="H89" s="2"/>
      <c r="I89" s="2"/>
    </row>
    <row r="90" spans="1:9" s="35" customFormat="1" ht="15" customHeight="1" x14ac:dyDescent="0.2">
      <c r="A90" s="2"/>
      <c r="B90" s="2"/>
      <c r="C90" s="2"/>
      <c r="D90" s="2"/>
      <c r="E90" s="2"/>
      <c r="F90" s="2"/>
      <c r="G90" s="2"/>
      <c r="H90" s="2"/>
      <c r="I90" s="2"/>
    </row>
    <row r="91" spans="1:9" s="6" customFormat="1" ht="15" customHeight="1" x14ac:dyDescent="0.2">
      <c r="A91" s="2"/>
      <c r="B91" s="2"/>
      <c r="C91" s="2"/>
      <c r="D91" s="2"/>
      <c r="E91" s="2"/>
      <c r="F91" s="2"/>
    </row>
  </sheetData>
  <pageMargins left="0.75000000000000011" right="0.75000000000000011" top="1" bottom="1" header="0.5" footer="0.5"/>
  <pageSetup paperSize="9" scale="52" fitToWidth="0" fitToHeight="0" orientation="landscape" horizontalDpi="300" verticalDpi="0" r:id="rId1"/>
  <headerFooter alignWithMargins="0"/>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E20C42-1155-400B-974C-14EDAC61BAE6}">
  <dimension ref="A1:Q38"/>
  <sheetViews>
    <sheetView workbookViewId="0"/>
  </sheetViews>
  <sheetFormatPr defaultColWidth="9.140625" defaultRowHeight="15" customHeight="1" x14ac:dyDescent="0.2"/>
  <cols>
    <col min="1" max="1" width="38.140625" style="35" customWidth="1"/>
    <col min="2" max="2" width="40.7109375" style="35" customWidth="1"/>
    <col min="3" max="13" width="9.42578125" style="35" customWidth="1"/>
    <col min="14" max="15" width="13.85546875" style="35" customWidth="1"/>
    <col min="16" max="16" width="9.140625" style="35" customWidth="1"/>
    <col min="17" max="16384" width="9.140625" style="35"/>
  </cols>
  <sheetData>
    <row r="1" spans="1:17" ht="15" customHeight="1" x14ac:dyDescent="0.25">
      <c r="A1" s="1" t="s">
        <v>207</v>
      </c>
    </row>
    <row r="2" spans="1:17" ht="15" customHeight="1" x14ac:dyDescent="0.2">
      <c r="A2" s="32" t="s">
        <v>97</v>
      </c>
    </row>
    <row r="3" spans="1:17" ht="15" customHeight="1" x14ac:dyDescent="0.2">
      <c r="A3" s="32" t="s">
        <v>202</v>
      </c>
    </row>
    <row r="4" spans="1:17" ht="15" customHeight="1" x14ac:dyDescent="0.2">
      <c r="A4" s="32" t="s">
        <v>36</v>
      </c>
      <c r="B4" s="32"/>
      <c r="C4" s="8"/>
      <c r="D4" s="8"/>
      <c r="E4" s="8"/>
      <c r="F4" s="8"/>
      <c r="G4" s="8"/>
      <c r="H4" s="8"/>
      <c r="I4" s="8"/>
      <c r="J4" s="8"/>
      <c r="K4" s="8"/>
      <c r="L4" s="8"/>
      <c r="M4" s="8"/>
      <c r="N4" s="8"/>
      <c r="O4" s="8"/>
    </row>
    <row r="5" spans="1:17" ht="51" x14ac:dyDescent="0.2">
      <c r="A5" s="94" t="s">
        <v>98</v>
      </c>
      <c r="B5" s="93" t="s">
        <v>37</v>
      </c>
      <c r="C5" s="125" t="s">
        <v>165</v>
      </c>
      <c r="D5" s="125" t="s">
        <v>166</v>
      </c>
      <c r="E5" s="125" t="s">
        <v>181</v>
      </c>
      <c r="F5" s="125" t="s">
        <v>167</v>
      </c>
      <c r="G5" s="125" t="s">
        <v>168</v>
      </c>
      <c r="H5" s="125" t="s">
        <v>169</v>
      </c>
      <c r="I5" s="125" t="s">
        <v>170</v>
      </c>
      <c r="J5" s="125" t="s">
        <v>171</v>
      </c>
      <c r="K5" s="125" t="s">
        <v>172</v>
      </c>
      <c r="L5" s="125" t="s">
        <v>173</v>
      </c>
      <c r="M5" s="125" t="s">
        <v>174</v>
      </c>
      <c r="N5" s="142" t="s">
        <v>159</v>
      </c>
      <c r="O5" s="142" t="s">
        <v>160</v>
      </c>
    </row>
    <row r="6" spans="1:17" ht="15.75" customHeight="1" x14ac:dyDescent="0.2">
      <c r="A6" s="47" t="s">
        <v>178</v>
      </c>
      <c r="B6" s="71" t="s">
        <v>38</v>
      </c>
      <c r="C6" s="72">
        <v>77.185792349726796</v>
      </c>
      <c r="D6" s="72">
        <v>77.828746177369993</v>
      </c>
      <c r="E6" s="72">
        <v>72.810218978102199</v>
      </c>
      <c r="F6" s="72">
        <v>70.301624129930403</v>
      </c>
      <c r="G6" s="72">
        <v>76.513317191283306</v>
      </c>
      <c r="H6" s="72">
        <v>71.732522796352598</v>
      </c>
      <c r="I6" s="72">
        <v>73.010380622837403</v>
      </c>
      <c r="J6" s="72">
        <v>70.285714285714306</v>
      </c>
      <c r="K6" s="72">
        <v>62.857142857142897</v>
      </c>
      <c r="L6" s="78">
        <v>76.785714285714306</v>
      </c>
      <c r="M6" s="78">
        <v>69.7841726618705</v>
      </c>
      <c r="N6" s="36">
        <f>M6-C6</f>
        <v>-7.4016196878562965</v>
      </c>
      <c r="O6" s="36">
        <f>M6-L6</f>
        <v>-7.0015416238438064</v>
      </c>
      <c r="Q6" s="78"/>
    </row>
    <row r="7" spans="1:17" ht="15.75" customHeight="1" x14ac:dyDescent="0.2">
      <c r="A7" s="22" t="s">
        <v>178</v>
      </c>
      <c r="B7" s="48" t="s">
        <v>39</v>
      </c>
      <c r="C7" s="38">
        <v>5.0283185840708002</v>
      </c>
      <c r="D7" s="38">
        <v>5.4302554027504897</v>
      </c>
      <c r="E7" s="38">
        <v>5.9248120300751896</v>
      </c>
      <c r="F7" s="38">
        <v>5.5082508250825102</v>
      </c>
      <c r="G7" s="38">
        <v>5.7278481012658196</v>
      </c>
      <c r="H7" s="38">
        <v>5.9661016949152499</v>
      </c>
      <c r="I7" s="38">
        <v>5.1137440758293797</v>
      </c>
      <c r="J7" s="38">
        <v>4.7154471544715504</v>
      </c>
      <c r="K7" s="38">
        <v>6.0454545454545503</v>
      </c>
      <c r="L7" s="79">
        <v>6.1395348837209296</v>
      </c>
      <c r="M7" s="79">
        <v>5.8453608247422704</v>
      </c>
      <c r="N7" s="39">
        <f>Cust_sent_lngth_yrs22[[#This Row],[2024]]/Cust_sent_lngth_yrs22[[#This Row],[2014]]-1</f>
        <v>0.16248816120358334</v>
      </c>
      <c r="O7" s="39">
        <f>Cust_sent_lngth_yrs22[[#This Row],[2024]]/Cust_sent_lngth_yrs22[[#This Row],[2023]]-1</f>
        <v>-4.791471415182702E-2</v>
      </c>
      <c r="Q7" s="79"/>
    </row>
    <row r="8" spans="1:17" ht="15.75" customHeight="1" x14ac:dyDescent="0.2">
      <c r="A8" s="22" t="s">
        <v>178</v>
      </c>
      <c r="B8" s="48" t="s">
        <v>40</v>
      </c>
      <c r="C8" s="40">
        <v>2841</v>
      </c>
      <c r="D8" s="40">
        <v>2764</v>
      </c>
      <c r="E8" s="40">
        <v>2364</v>
      </c>
      <c r="F8" s="40">
        <v>1669</v>
      </c>
      <c r="G8" s="40">
        <v>1810</v>
      </c>
      <c r="H8" s="40">
        <v>1408</v>
      </c>
      <c r="I8" s="40">
        <v>1079</v>
      </c>
      <c r="J8" s="40">
        <v>580</v>
      </c>
      <c r="K8" s="40">
        <v>399</v>
      </c>
      <c r="L8" s="80">
        <v>528</v>
      </c>
      <c r="M8" s="80">
        <v>567</v>
      </c>
      <c r="N8" s="39">
        <f>Cust_sent_lngth_yrs22[[#This Row],[2024]]/Cust_sent_lngth_yrs22[[#This Row],[2014]]-1</f>
        <v>-0.80042238648363251</v>
      </c>
      <c r="O8" s="39">
        <f>Cust_sent_lngth_yrs22[[#This Row],[2024]]/Cust_sent_lngth_yrs22[[#This Row],[2023]]-1</f>
        <v>7.3863636363636465E-2</v>
      </c>
      <c r="Q8" s="80"/>
    </row>
    <row r="9" spans="1:17" ht="15.75" customHeight="1" x14ac:dyDescent="0.2">
      <c r="A9" s="22" t="s">
        <v>178</v>
      </c>
      <c r="B9" s="48" t="s">
        <v>41</v>
      </c>
      <c r="C9" s="40">
        <v>565</v>
      </c>
      <c r="D9" s="40">
        <v>509</v>
      </c>
      <c r="E9" s="40">
        <v>399</v>
      </c>
      <c r="F9" s="40">
        <v>303</v>
      </c>
      <c r="G9" s="40">
        <v>316</v>
      </c>
      <c r="H9" s="40">
        <v>236</v>
      </c>
      <c r="I9" s="40">
        <v>211</v>
      </c>
      <c r="J9" s="40">
        <v>123</v>
      </c>
      <c r="K9" s="40">
        <v>66</v>
      </c>
      <c r="L9" s="80">
        <v>86</v>
      </c>
      <c r="M9" s="80">
        <v>97</v>
      </c>
      <c r="N9" s="39">
        <f>Cust_sent_lngth_yrs22[[#This Row],[2024]]/Cust_sent_lngth_yrs22[[#This Row],[2014]]-1</f>
        <v>-0.8283185840707965</v>
      </c>
      <c r="O9" s="39">
        <f>Cust_sent_lngth_yrs22[[#This Row],[2024]]/Cust_sent_lngth_yrs22[[#This Row],[2023]]-1</f>
        <v>0.12790697674418605</v>
      </c>
      <c r="Q9" s="80"/>
    </row>
    <row r="10" spans="1:17" ht="15.75" customHeight="1" x14ac:dyDescent="0.2">
      <c r="A10" s="51" t="s">
        <v>178</v>
      </c>
      <c r="B10" s="73" t="s">
        <v>42</v>
      </c>
      <c r="C10" s="53">
        <v>732</v>
      </c>
      <c r="D10" s="53">
        <v>654</v>
      </c>
      <c r="E10" s="53">
        <v>548</v>
      </c>
      <c r="F10" s="53">
        <v>431</v>
      </c>
      <c r="G10" s="53">
        <v>413</v>
      </c>
      <c r="H10" s="53">
        <v>329</v>
      </c>
      <c r="I10" s="53">
        <v>289</v>
      </c>
      <c r="J10" s="53">
        <v>175</v>
      </c>
      <c r="K10" s="53">
        <v>105</v>
      </c>
      <c r="L10" s="81">
        <v>112</v>
      </c>
      <c r="M10" s="81">
        <v>139</v>
      </c>
      <c r="N10" s="41">
        <f>Cust_sent_lngth_yrs22[[#This Row],[2024]]/Cust_sent_lngth_yrs22[[#This Row],[2014]]-1</f>
        <v>-0.81010928961748641</v>
      </c>
      <c r="O10" s="41">
        <f>Cust_sent_lngth_yrs22[[#This Row],[2024]]/Cust_sent_lngth_yrs22[[#This Row],[2023]]-1</f>
        <v>0.2410714285714286</v>
      </c>
      <c r="Q10" s="80"/>
    </row>
    <row r="11" spans="1:17" ht="15.75" customHeight="1" x14ac:dyDescent="0.2">
      <c r="A11" s="22" t="s">
        <v>179</v>
      </c>
      <c r="B11" s="48" t="s">
        <v>38</v>
      </c>
      <c r="C11" s="36">
        <v>54.743083003952599</v>
      </c>
      <c r="D11" s="36">
        <v>57.142857142857103</v>
      </c>
      <c r="E11" s="36">
        <v>61.049723756906097</v>
      </c>
      <c r="F11" s="36">
        <v>56.313993174061402</v>
      </c>
      <c r="G11" s="36">
        <v>59.183673469387799</v>
      </c>
      <c r="H11" s="36">
        <v>52.34375</v>
      </c>
      <c r="I11" s="36">
        <v>53.435114503816799</v>
      </c>
      <c r="J11" s="36">
        <v>54.109589041095902</v>
      </c>
      <c r="K11" s="36">
        <v>55.952380952380999</v>
      </c>
      <c r="L11" s="36">
        <v>43.396226415094297</v>
      </c>
      <c r="M11" s="36">
        <v>44.776119402985103</v>
      </c>
      <c r="N11" s="36">
        <f>M11-C11</f>
        <v>-9.966963600967496</v>
      </c>
      <c r="O11" s="36">
        <f>M11-L11</f>
        <v>1.3798929878908055</v>
      </c>
      <c r="Q11" s="80"/>
    </row>
    <row r="12" spans="1:17" ht="15.75" customHeight="1" x14ac:dyDescent="0.2">
      <c r="A12" s="22" t="s">
        <v>179</v>
      </c>
      <c r="B12" s="48" t="s">
        <v>39</v>
      </c>
      <c r="C12" s="38">
        <v>3.54873646209386</v>
      </c>
      <c r="D12" s="38">
        <v>3.9122807017543901</v>
      </c>
      <c r="E12" s="38">
        <v>4.3212669683257898</v>
      </c>
      <c r="F12" s="38">
        <v>4.5212121212121197</v>
      </c>
      <c r="G12" s="38">
        <v>4.4482758620689697</v>
      </c>
      <c r="H12" s="38">
        <v>4.4552238805970203</v>
      </c>
      <c r="I12" s="38">
        <v>3.5142857142857098</v>
      </c>
      <c r="J12" s="38">
        <v>3.20253164556962</v>
      </c>
      <c r="K12" s="38">
        <v>3.6382978723404298</v>
      </c>
      <c r="L12" s="38" t="s">
        <v>57</v>
      </c>
      <c r="M12" s="38">
        <v>4.0333333333333297</v>
      </c>
      <c r="N12" s="39">
        <f>Cust_sent_lngth_yrs22[[#This Row],[2024]]/Cust_sent_lngth_yrs22[[#This Row],[2014]]-1</f>
        <v>0.13655476432689029</v>
      </c>
      <c r="O12" s="39" t="s">
        <v>57</v>
      </c>
      <c r="Q12" s="80"/>
    </row>
    <row r="13" spans="1:17" ht="15.75" customHeight="1" x14ac:dyDescent="0.2">
      <c r="A13" s="22" t="s">
        <v>179</v>
      </c>
      <c r="B13" s="48" t="s">
        <v>40</v>
      </c>
      <c r="C13" s="40">
        <v>983</v>
      </c>
      <c r="D13" s="40">
        <v>892</v>
      </c>
      <c r="E13" s="40">
        <v>955</v>
      </c>
      <c r="F13" s="40">
        <v>746</v>
      </c>
      <c r="G13" s="40">
        <v>774</v>
      </c>
      <c r="H13" s="40">
        <v>597</v>
      </c>
      <c r="I13" s="40">
        <v>492</v>
      </c>
      <c r="J13" s="40">
        <v>253</v>
      </c>
      <c r="K13" s="40">
        <v>171</v>
      </c>
      <c r="L13" s="40">
        <v>95</v>
      </c>
      <c r="M13" s="40">
        <v>121</v>
      </c>
      <c r="N13" s="39">
        <f>Cust_sent_lngth_yrs22[[#This Row],[2024]]/Cust_sent_lngth_yrs22[[#This Row],[2014]]-1</f>
        <v>-0.87690742624618512</v>
      </c>
      <c r="O13" s="39">
        <f>Cust_sent_lngth_yrs22[[#This Row],[2024]]/Cust_sent_lngth_yrs22[[#This Row],[2023]]-1</f>
        <v>0.27368421052631575</v>
      </c>
      <c r="Q13" s="78"/>
    </row>
    <row r="14" spans="1:17" ht="15.75" customHeight="1" x14ac:dyDescent="0.2">
      <c r="A14" s="22" t="s">
        <v>179</v>
      </c>
      <c r="B14" s="48" t="s">
        <v>41</v>
      </c>
      <c r="C14" s="40">
        <v>277</v>
      </c>
      <c r="D14" s="40">
        <v>228</v>
      </c>
      <c r="E14" s="40">
        <v>221</v>
      </c>
      <c r="F14" s="40">
        <v>165</v>
      </c>
      <c r="G14" s="40">
        <v>174</v>
      </c>
      <c r="H14" s="40">
        <v>134</v>
      </c>
      <c r="I14" s="40">
        <v>140</v>
      </c>
      <c r="J14" s="40">
        <v>79</v>
      </c>
      <c r="K14" s="40">
        <v>47</v>
      </c>
      <c r="L14" s="40">
        <v>23</v>
      </c>
      <c r="M14" s="40">
        <v>30</v>
      </c>
      <c r="N14" s="39">
        <f>Cust_sent_lngth_yrs22[[#This Row],[2024]]/Cust_sent_lngth_yrs22[[#This Row],[2014]]-1</f>
        <v>-0.89169675090252709</v>
      </c>
      <c r="O14" s="39">
        <f>Cust_sent_lngth_yrs22[[#This Row],[2024]]/Cust_sent_lngth_yrs22[[#This Row],[2023]]-1</f>
        <v>0.30434782608695654</v>
      </c>
      <c r="Q14" s="79"/>
    </row>
    <row r="15" spans="1:17" ht="15.75" customHeight="1" x14ac:dyDescent="0.2">
      <c r="A15" s="51" t="s">
        <v>179</v>
      </c>
      <c r="B15" s="73" t="s">
        <v>42</v>
      </c>
      <c r="C15" s="53">
        <v>506</v>
      </c>
      <c r="D15" s="53">
        <v>399</v>
      </c>
      <c r="E15" s="53">
        <v>362</v>
      </c>
      <c r="F15" s="53">
        <v>293</v>
      </c>
      <c r="G15" s="53">
        <v>294</v>
      </c>
      <c r="H15" s="53">
        <v>256</v>
      </c>
      <c r="I15" s="53">
        <v>262</v>
      </c>
      <c r="J15" s="53">
        <v>146</v>
      </c>
      <c r="K15" s="53">
        <v>84</v>
      </c>
      <c r="L15" s="53">
        <v>53</v>
      </c>
      <c r="M15" s="53">
        <v>67</v>
      </c>
      <c r="N15" s="41">
        <f>Cust_sent_lngth_yrs22[[#This Row],[2024]]/Cust_sent_lngth_yrs22[[#This Row],[2014]]-1</f>
        <v>-0.8675889328063241</v>
      </c>
      <c r="O15" s="41">
        <f>Cust_sent_lngth_yrs22[[#This Row],[2024]]/Cust_sent_lngth_yrs22[[#This Row],[2023]]-1</f>
        <v>0.26415094339622636</v>
      </c>
      <c r="Q15" s="80"/>
    </row>
    <row r="16" spans="1:17" ht="15.75" customHeight="1" x14ac:dyDescent="0.2">
      <c r="A16" s="47" t="s">
        <v>96</v>
      </c>
      <c r="B16" s="71" t="s">
        <v>38</v>
      </c>
      <c r="C16" s="72">
        <v>68.012924071082395</v>
      </c>
      <c r="D16" s="72">
        <v>69.990503323836705</v>
      </c>
      <c r="E16" s="72">
        <v>68.131868131868103</v>
      </c>
      <c r="F16" s="72">
        <v>64.6408839779006</v>
      </c>
      <c r="G16" s="72">
        <v>69.306930693069305</v>
      </c>
      <c r="H16" s="72">
        <v>63.247863247863201</v>
      </c>
      <c r="I16" s="72">
        <v>63.702359346642503</v>
      </c>
      <c r="J16" s="72">
        <v>62.928348909657302</v>
      </c>
      <c r="K16" s="72">
        <v>59.788359788359799</v>
      </c>
      <c r="L16" s="72">
        <v>66.060606060606105</v>
      </c>
      <c r="M16" s="72">
        <v>61.650485436893199</v>
      </c>
      <c r="N16" s="36">
        <f>M16-C16</f>
        <v>-6.3624386341891963</v>
      </c>
      <c r="O16" s="36">
        <f>M16-L16</f>
        <v>-4.4101206237129063</v>
      </c>
      <c r="Q16" s="80"/>
    </row>
    <row r="17" spans="1:17" ht="15.75" customHeight="1" x14ac:dyDescent="0.2">
      <c r="A17" s="22" t="s">
        <v>96</v>
      </c>
      <c r="B17" s="48" t="s">
        <v>39</v>
      </c>
      <c r="C17" s="38">
        <v>4.5415676959619997</v>
      </c>
      <c r="D17" s="38">
        <v>4.9606512890095003</v>
      </c>
      <c r="E17" s="38">
        <v>5.3532258064516096</v>
      </c>
      <c r="F17" s="38">
        <v>5.1602564102564097</v>
      </c>
      <c r="G17" s="38">
        <v>5.2734693877551004</v>
      </c>
      <c r="H17" s="38">
        <v>5.4189189189189202</v>
      </c>
      <c r="I17" s="38">
        <v>4.47578347578348</v>
      </c>
      <c r="J17" s="38">
        <v>4.1237623762376199</v>
      </c>
      <c r="K17" s="38">
        <v>5.0442477876106198</v>
      </c>
      <c r="L17" s="38">
        <v>5.71559633027523</v>
      </c>
      <c r="M17" s="38">
        <v>5.4173228346456703</v>
      </c>
      <c r="N17" s="39">
        <f>Cust_sent_lngth_yrs22[[#This Row],[2024]]/Cust_sent_lngth_yrs22[[#This Row],[2014]]-1</f>
        <v>0.19283102164530597</v>
      </c>
      <c r="O17" s="39">
        <f>Cust_sent_lngth_yrs22[[#This Row],[2024]]/Cust_sent_lngth_yrs22[[#This Row],[2023]]-1</f>
        <v>-5.2185892493775254E-2</v>
      </c>
      <c r="Q17" s="80"/>
    </row>
    <row r="18" spans="1:17" ht="15.75" customHeight="1" x14ac:dyDescent="0.2">
      <c r="A18" s="22" t="s">
        <v>96</v>
      </c>
      <c r="B18" s="48" t="s">
        <v>40</v>
      </c>
      <c r="C18" s="40">
        <v>3824</v>
      </c>
      <c r="D18" s="40">
        <v>3656</v>
      </c>
      <c r="E18" s="40">
        <v>3319</v>
      </c>
      <c r="F18" s="40">
        <v>2415</v>
      </c>
      <c r="G18" s="40">
        <v>2584</v>
      </c>
      <c r="H18" s="40">
        <v>2005</v>
      </c>
      <c r="I18" s="40">
        <v>1571</v>
      </c>
      <c r="J18" s="40">
        <v>833</v>
      </c>
      <c r="K18" s="40">
        <v>570</v>
      </c>
      <c r="L18" s="40">
        <v>623</v>
      </c>
      <c r="M18" s="40">
        <v>688</v>
      </c>
      <c r="N18" s="39">
        <f>Cust_sent_lngth_yrs22[[#This Row],[2024]]/Cust_sent_lngth_yrs22[[#This Row],[2014]]-1</f>
        <v>-0.82008368200836823</v>
      </c>
      <c r="O18" s="39">
        <f>Cust_sent_lngth_yrs22[[#This Row],[2024]]/Cust_sent_lngth_yrs22[[#This Row],[2023]]-1</f>
        <v>0.1043338683788122</v>
      </c>
      <c r="Q18" s="82"/>
    </row>
    <row r="19" spans="1:17" ht="15.75" customHeight="1" x14ac:dyDescent="0.2">
      <c r="A19" s="22" t="s">
        <v>96</v>
      </c>
      <c r="B19" s="48" t="s">
        <v>41</v>
      </c>
      <c r="C19" s="40">
        <v>842</v>
      </c>
      <c r="D19" s="40">
        <v>737</v>
      </c>
      <c r="E19" s="40">
        <v>620</v>
      </c>
      <c r="F19" s="40">
        <v>468</v>
      </c>
      <c r="G19" s="40">
        <v>490</v>
      </c>
      <c r="H19" s="40">
        <v>370</v>
      </c>
      <c r="I19" s="40">
        <v>351</v>
      </c>
      <c r="J19" s="40">
        <v>202</v>
      </c>
      <c r="K19" s="40">
        <v>113</v>
      </c>
      <c r="L19" s="40">
        <v>109</v>
      </c>
      <c r="M19" s="40">
        <v>127</v>
      </c>
      <c r="N19" s="39">
        <f>Cust_sent_lngth_yrs22[[#This Row],[2024]]/Cust_sent_lngth_yrs22[[#This Row],[2014]]-1</f>
        <v>-0.84916864608076015</v>
      </c>
      <c r="O19" s="39">
        <f>Cust_sent_lngth_yrs22[[#This Row],[2024]]/Cust_sent_lngth_yrs22[[#This Row],[2023]]-1</f>
        <v>0.16513761467889898</v>
      </c>
      <c r="Q19" s="82"/>
    </row>
    <row r="20" spans="1:17" ht="15.75" customHeight="1" x14ac:dyDescent="0.2">
      <c r="A20" s="136" t="s">
        <v>96</v>
      </c>
      <c r="B20" s="143" t="s">
        <v>42</v>
      </c>
      <c r="C20" s="138">
        <v>1238</v>
      </c>
      <c r="D20" s="138">
        <v>1053</v>
      </c>
      <c r="E20" s="138">
        <v>910</v>
      </c>
      <c r="F20" s="138">
        <v>724</v>
      </c>
      <c r="G20" s="138">
        <v>707</v>
      </c>
      <c r="H20" s="138">
        <v>585</v>
      </c>
      <c r="I20" s="138">
        <v>551</v>
      </c>
      <c r="J20" s="138">
        <v>321</v>
      </c>
      <c r="K20" s="138">
        <v>189</v>
      </c>
      <c r="L20" s="138">
        <v>165</v>
      </c>
      <c r="M20" s="138">
        <v>206</v>
      </c>
      <c r="N20" s="129">
        <f>Cust_sent_lngth_yrs22[[#This Row],[2024]]/Cust_sent_lngth_yrs22[[#This Row],[2014]]-1</f>
        <v>-0.83360258481421645</v>
      </c>
      <c r="O20" s="129">
        <f>Cust_sent_lngth_yrs22[[#This Row],[2024]]/Cust_sent_lngth_yrs22[[#This Row],[2023]]-1</f>
        <v>0.24848484848484853</v>
      </c>
      <c r="Q20" s="78"/>
    </row>
    <row r="21" spans="1:17" ht="15.75" customHeight="1" x14ac:dyDescent="0.2">
      <c r="Q21" s="79"/>
    </row>
    <row r="22" spans="1:17" ht="15.75" customHeight="1" x14ac:dyDescent="0.2">
      <c r="Q22" s="80"/>
    </row>
    <row r="23" spans="1:17" ht="15.75" customHeight="1" x14ac:dyDescent="0.2">
      <c r="Q23" s="80"/>
    </row>
    <row r="24" spans="1:17" ht="15.75" customHeight="1" x14ac:dyDescent="0.2">
      <c r="Q24" s="80"/>
    </row>
    <row r="25" spans="1:17" ht="15.75" customHeight="1" x14ac:dyDescent="0.2">
      <c r="Q25" s="82"/>
    </row>
    <row r="26" spans="1:17" ht="15.75" customHeight="1" x14ac:dyDescent="0.2">
      <c r="Q26" s="80"/>
    </row>
    <row r="27" spans="1:17" ht="15.75" customHeight="1" x14ac:dyDescent="0.2">
      <c r="Q27" s="78"/>
    </row>
    <row r="28" spans="1:17" ht="15.75" customHeight="1" x14ac:dyDescent="0.2">
      <c r="Q28" s="79"/>
    </row>
    <row r="29" spans="1:17" ht="15.75" customHeight="1" x14ac:dyDescent="0.2">
      <c r="Q29" s="80"/>
    </row>
    <row r="30" spans="1:17" ht="15.75" customHeight="1" x14ac:dyDescent="0.2">
      <c r="Q30" s="80"/>
    </row>
    <row r="31" spans="1:17" ht="15" customHeight="1" x14ac:dyDescent="0.2">
      <c r="Q31" s="80"/>
    </row>
    <row r="32" spans="1:17" ht="15" customHeight="1" x14ac:dyDescent="0.2">
      <c r="Q32" s="83"/>
    </row>
    <row r="33" spans="17:17" ht="15" customHeight="1" x14ac:dyDescent="0.2">
      <c r="Q33" s="82"/>
    </row>
    <row r="34" spans="17:17" ht="15" customHeight="1" x14ac:dyDescent="0.2">
      <c r="Q34" s="84"/>
    </row>
    <row r="35" spans="17:17" ht="15" customHeight="1" x14ac:dyDescent="0.2">
      <c r="Q35" s="85"/>
    </row>
    <row r="36" spans="17:17" ht="15" customHeight="1" x14ac:dyDescent="0.2">
      <c r="Q36" s="80"/>
    </row>
    <row r="37" spans="17:17" ht="15" customHeight="1" x14ac:dyDescent="0.2">
      <c r="Q37" s="80"/>
    </row>
    <row r="38" spans="17:17" ht="15" customHeight="1" x14ac:dyDescent="0.2">
      <c r="Q38" s="80"/>
    </row>
  </sheetData>
  <pageMargins left="0.74803149606299213" right="0.33000000000000007" top="0.68" bottom="0.64" header="0.511811023622047" footer="0.511811023622047"/>
  <pageSetup paperSize="0" scale="50" fitToWidth="0" fitToHeight="0" orientation="landscape" horizontalDpi="0" verticalDpi="0" copies="0"/>
  <headerFooter alignWithMargins="0"/>
  <ignoredErrors>
    <ignoredError sqref="N6:O20" calculatedColumn="1"/>
  </ignoredErrors>
  <tableParts count="1">
    <tablePart r:id="rId1"/>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O30"/>
  <sheetViews>
    <sheetView workbookViewId="0"/>
  </sheetViews>
  <sheetFormatPr defaultColWidth="9.140625" defaultRowHeight="15" customHeight="1" x14ac:dyDescent="0.25"/>
  <cols>
    <col min="1" max="1" width="22.7109375" style="109" customWidth="1"/>
    <col min="2" max="2" width="23" style="109" customWidth="1"/>
    <col min="3" max="13" width="9.42578125" style="109" customWidth="1"/>
    <col min="14" max="14" width="13.85546875" style="109" customWidth="1"/>
    <col min="15" max="15" width="13.85546875" style="183" customWidth="1"/>
    <col min="16" max="16" width="13.85546875" style="109" customWidth="1"/>
    <col min="17" max="17" width="9.140625" style="109" customWidth="1"/>
    <col min="18" max="16384" width="9.140625" style="109"/>
  </cols>
  <sheetData>
    <row r="1" spans="1:15" s="159" customFormat="1" ht="15" customHeight="1" x14ac:dyDescent="0.25">
      <c r="A1" s="158" t="s">
        <v>204</v>
      </c>
      <c r="O1" s="158"/>
    </row>
    <row r="2" spans="1:15" s="159" customFormat="1" ht="15" customHeight="1" x14ac:dyDescent="0.25">
      <c r="A2" s="159" t="s">
        <v>99</v>
      </c>
      <c r="O2" s="158"/>
    </row>
    <row r="3" spans="1:15" s="159" customFormat="1" ht="15" customHeight="1" x14ac:dyDescent="0.25">
      <c r="A3" s="159" t="s">
        <v>202</v>
      </c>
      <c r="O3" s="158"/>
    </row>
    <row r="4" spans="1:15" s="159" customFormat="1" ht="15" customHeight="1" x14ac:dyDescent="0.25">
      <c r="A4" s="159" t="s">
        <v>100</v>
      </c>
      <c r="O4" s="158"/>
    </row>
    <row r="5" spans="1:15" s="86" customFormat="1" ht="62.45" customHeight="1" x14ac:dyDescent="0.25">
      <c r="A5" s="144" t="s">
        <v>175</v>
      </c>
      <c r="B5" s="144" t="s">
        <v>177</v>
      </c>
      <c r="C5" s="125" t="s">
        <v>165</v>
      </c>
      <c r="D5" s="125" t="s">
        <v>166</v>
      </c>
      <c r="E5" s="125" t="s">
        <v>181</v>
      </c>
      <c r="F5" s="125" t="s">
        <v>167</v>
      </c>
      <c r="G5" s="125" t="s">
        <v>168</v>
      </c>
      <c r="H5" s="125" t="s">
        <v>169</v>
      </c>
      <c r="I5" s="125" t="s">
        <v>170</v>
      </c>
      <c r="J5" s="125" t="s">
        <v>171</v>
      </c>
      <c r="K5" s="125" t="s">
        <v>172</v>
      </c>
      <c r="L5" s="125" t="s">
        <v>173</v>
      </c>
      <c r="M5" s="125" t="s">
        <v>174</v>
      </c>
      <c r="N5" s="142" t="s">
        <v>159</v>
      </c>
      <c r="O5" s="142" t="s">
        <v>160</v>
      </c>
    </row>
    <row r="6" spans="1:15" ht="15" customHeight="1" x14ac:dyDescent="0.25">
      <c r="A6" s="160"/>
      <c r="B6" s="160" t="s">
        <v>101</v>
      </c>
      <c r="C6" s="171">
        <v>76621</v>
      </c>
      <c r="D6" s="171">
        <v>69319</v>
      </c>
      <c r="E6" s="171">
        <v>61269</v>
      </c>
      <c r="F6" s="171">
        <v>53591</v>
      </c>
      <c r="G6" s="171">
        <v>44140</v>
      </c>
      <c r="H6" s="171">
        <v>34779</v>
      </c>
      <c r="I6" s="171">
        <v>25830</v>
      </c>
      <c r="J6" s="171">
        <v>17635</v>
      </c>
      <c r="K6" s="171">
        <v>18098</v>
      </c>
      <c r="L6" s="171">
        <v>20198</v>
      </c>
      <c r="M6" s="171">
        <v>20492</v>
      </c>
      <c r="N6" s="172">
        <f>Time_to_1st_reoff_yrs[[#This Row],[2024]]/Time_to_1st_reoff_yrs[[#This Row],[2014]]-1</f>
        <v>-0.73255373853121208</v>
      </c>
      <c r="O6" s="172">
        <f>Time_to_1st_reoff_yrs[[#This Row],[2024]]/Time_to_1st_reoff_yrs[[#This Row],[2023]]-1</f>
        <v>1.4555896623428044E-2</v>
      </c>
    </row>
    <row r="7" spans="1:15" ht="15" customHeight="1" x14ac:dyDescent="0.25">
      <c r="A7" s="162" t="s">
        <v>176</v>
      </c>
      <c r="B7" s="162" t="s">
        <v>102</v>
      </c>
      <c r="C7" s="173">
        <v>8134</v>
      </c>
      <c r="D7" s="173">
        <v>7395</v>
      </c>
      <c r="E7" s="173">
        <v>6481</v>
      </c>
      <c r="F7" s="173">
        <v>5698</v>
      </c>
      <c r="G7" s="173">
        <v>5162</v>
      </c>
      <c r="H7" s="173">
        <v>4147</v>
      </c>
      <c r="I7" s="173">
        <v>3236</v>
      </c>
      <c r="J7" s="173">
        <v>1878</v>
      </c>
      <c r="K7" s="173">
        <v>1867</v>
      </c>
      <c r="L7" s="173">
        <v>2370</v>
      </c>
      <c r="M7" s="173">
        <v>2331</v>
      </c>
      <c r="N7" s="174">
        <f>Time_to_1st_reoff_yrs[[#This Row],[2024]]/Time_to_1st_reoff_yrs[[#This Row],[2014]]-1</f>
        <v>-0.71342512908777966</v>
      </c>
      <c r="O7" s="174">
        <f>Time_to_1st_reoff_yrs[[#This Row],[2024]]/Time_to_1st_reoff_yrs[[#This Row],[2023]]-1</f>
        <v>-1.6455696202531622E-2</v>
      </c>
    </row>
    <row r="8" spans="1:15" ht="15" customHeight="1" x14ac:dyDescent="0.25">
      <c r="A8" s="6" t="s">
        <v>176</v>
      </c>
      <c r="B8" s="6" t="s">
        <v>103</v>
      </c>
      <c r="C8" s="175">
        <v>7407</v>
      </c>
      <c r="D8" s="175">
        <v>6661</v>
      </c>
      <c r="E8" s="175">
        <v>5745</v>
      </c>
      <c r="F8" s="175">
        <v>5241</v>
      </c>
      <c r="G8" s="175">
        <v>4566</v>
      </c>
      <c r="H8" s="175">
        <v>3698</v>
      </c>
      <c r="I8" s="175">
        <v>2889</v>
      </c>
      <c r="J8" s="175">
        <v>1770</v>
      </c>
      <c r="K8" s="175">
        <v>1903</v>
      </c>
      <c r="L8" s="175">
        <v>2048</v>
      </c>
      <c r="M8" s="175">
        <v>2151</v>
      </c>
      <c r="N8" s="176">
        <f>Time_to_1st_reoff_yrs[[#This Row],[2024]]/Time_to_1st_reoff_yrs[[#This Row],[2014]]-1</f>
        <v>-0.70959902794653706</v>
      </c>
      <c r="O8" s="176">
        <f>Time_to_1st_reoff_yrs[[#This Row],[2024]]/Time_to_1st_reoff_yrs[[#This Row],[2023]]-1</f>
        <v>5.029296875E-2</v>
      </c>
    </row>
    <row r="9" spans="1:15" ht="15" customHeight="1" x14ac:dyDescent="0.25">
      <c r="A9" s="6" t="s">
        <v>176</v>
      </c>
      <c r="B9" s="6" t="s">
        <v>104</v>
      </c>
      <c r="C9" s="175">
        <v>7408</v>
      </c>
      <c r="D9" s="175">
        <v>6866</v>
      </c>
      <c r="E9" s="175">
        <v>5843</v>
      </c>
      <c r="F9" s="175">
        <v>5280</v>
      </c>
      <c r="G9" s="175">
        <v>4472</v>
      </c>
      <c r="H9" s="175">
        <v>3553</v>
      </c>
      <c r="I9" s="175">
        <v>2743</v>
      </c>
      <c r="J9" s="175">
        <v>1742</v>
      </c>
      <c r="K9" s="175">
        <v>1860</v>
      </c>
      <c r="L9" s="175">
        <v>2055</v>
      </c>
      <c r="M9" s="175">
        <v>2185</v>
      </c>
      <c r="N9" s="176">
        <f>Time_to_1st_reoff_yrs[[#This Row],[2024]]/Time_to_1st_reoff_yrs[[#This Row],[2014]]-1</f>
        <v>-0.70504859611231097</v>
      </c>
      <c r="O9" s="176">
        <f>Time_to_1st_reoff_yrs[[#This Row],[2024]]/Time_to_1st_reoff_yrs[[#This Row],[2023]]-1</f>
        <v>6.3260340632603329E-2</v>
      </c>
    </row>
    <row r="10" spans="1:15" ht="15" customHeight="1" x14ac:dyDescent="0.25">
      <c r="A10" s="6" t="s">
        <v>176</v>
      </c>
      <c r="B10" s="6" t="s">
        <v>105</v>
      </c>
      <c r="C10" s="175">
        <v>6873</v>
      </c>
      <c r="D10" s="175">
        <v>6141</v>
      </c>
      <c r="E10" s="175">
        <v>5580</v>
      </c>
      <c r="F10" s="175">
        <v>5008</v>
      </c>
      <c r="G10" s="175">
        <v>4080</v>
      </c>
      <c r="H10" s="175">
        <v>3226</v>
      </c>
      <c r="I10" s="175">
        <v>2416</v>
      </c>
      <c r="J10" s="175">
        <v>1771</v>
      </c>
      <c r="K10" s="175">
        <v>1716</v>
      </c>
      <c r="L10" s="175">
        <v>1793</v>
      </c>
      <c r="M10" s="175">
        <v>2008</v>
      </c>
      <c r="N10" s="176">
        <f>Time_to_1st_reoff_yrs[[#This Row],[2024]]/Time_to_1st_reoff_yrs[[#This Row],[2014]]-1</f>
        <v>-0.70784228139095007</v>
      </c>
      <c r="O10" s="176">
        <f>Time_to_1st_reoff_yrs[[#This Row],[2024]]/Time_to_1st_reoff_yrs[[#This Row],[2023]]-1</f>
        <v>0.1199107640825432</v>
      </c>
    </row>
    <row r="11" spans="1:15" ht="15" customHeight="1" x14ac:dyDescent="0.25">
      <c r="A11" s="6" t="s">
        <v>176</v>
      </c>
      <c r="B11" s="6" t="s">
        <v>106</v>
      </c>
      <c r="C11" s="175">
        <v>6724</v>
      </c>
      <c r="D11" s="175">
        <v>6079</v>
      </c>
      <c r="E11" s="175">
        <v>5245</v>
      </c>
      <c r="F11" s="175">
        <v>4852</v>
      </c>
      <c r="G11" s="175">
        <v>3899</v>
      </c>
      <c r="H11" s="175">
        <v>3232</v>
      </c>
      <c r="I11" s="175">
        <v>2289</v>
      </c>
      <c r="J11" s="175">
        <v>1520</v>
      </c>
      <c r="K11" s="175">
        <v>1651</v>
      </c>
      <c r="L11" s="175">
        <v>1842</v>
      </c>
      <c r="M11" s="175">
        <v>1821</v>
      </c>
      <c r="N11" s="176">
        <f>Time_to_1st_reoff_yrs[[#This Row],[2024]]/Time_to_1st_reoff_yrs[[#This Row],[2014]]-1</f>
        <v>-0.7291790600832837</v>
      </c>
      <c r="O11" s="176">
        <f>Time_to_1st_reoff_yrs[[#This Row],[2024]]/Time_to_1st_reoff_yrs[[#This Row],[2023]]-1</f>
        <v>-1.1400651465798051E-2</v>
      </c>
    </row>
    <row r="12" spans="1:15" ht="15" customHeight="1" x14ac:dyDescent="0.25">
      <c r="A12" s="6" t="s">
        <v>176</v>
      </c>
      <c r="B12" s="6" t="s">
        <v>107</v>
      </c>
      <c r="C12" s="175">
        <v>6215</v>
      </c>
      <c r="D12" s="175">
        <v>5802</v>
      </c>
      <c r="E12" s="175">
        <v>5042</v>
      </c>
      <c r="F12" s="175">
        <v>4306</v>
      </c>
      <c r="G12" s="175">
        <v>3658</v>
      </c>
      <c r="H12" s="175">
        <v>2905</v>
      </c>
      <c r="I12" s="175">
        <v>2147</v>
      </c>
      <c r="J12" s="175">
        <v>1522</v>
      </c>
      <c r="K12" s="175">
        <v>1604</v>
      </c>
      <c r="L12" s="175">
        <v>1661</v>
      </c>
      <c r="M12" s="175">
        <v>1684</v>
      </c>
      <c r="N12" s="176">
        <f>Time_to_1st_reoff_yrs[[#This Row],[2024]]/Time_to_1st_reoff_yrs[[#This Row],[2014]]-1</f>
        <v>-0.72904263877715203</v>
      </c>
      <c r="O12" s="176">
        <f>Time_to_1st_reoff_yrs[[#This Row],[2024]]/Time_to_1st_reoff_yrs[[#This Row],[2023]]-1</f>
        <v>1.3847080072245666E-2</v>
      </c>
    </row>
    <row r="13" spans="1:15" ht="15" customHeight="1" x14ac:dyDescent="0.25">
      <c r="A13" s="6" t="s">
        <v>176</v>
      </c>
      <c r="B13" s="6" t="s">
        <v>108</v>
      </c>
      <c r="C13" s="175">
        <v>6236</v>
      </c>
      <c r="D13" s="175">
        <v>5566</v>
      </c>
      <c r="E13" s="175">
        <v>5047</v>
      </c>
      <c r="F13" s="175">
        <v>4511</v>
      </c>
      <c r="G13" s="175">
        <v>3446</v>
      </c>
      <c r="H13" s="175">
        <v>2804</v>
      </c>
      <c r="I13" s="175">
        <v>2105</v>
      </c>
      <c r="J13" s="175">
        <v>1369</v>
      </c>
      <c r="K13" s="175">
        <v>1424</v>
      </c>
      <c r="L13" s="175">
        <v>1479</v>
      </c>
      <c r="M13" s="175">
        <v>1600</v>
      </c>
      <c r="N13" s="176">
        <f>Time_to_1st_reoff_yrs[[#This Row],[2024]]/Time_to_1st_reoff_yrs[[#This Row],[2014]]-1</f>
        <v>-0.74342527261064784</v>
      </c>
      <c r="O13" s="176">
        <f>Time_to_1st_reoff_yrs[[#This Row],[2024]]/Time_to_1st_reoff_yrs[[#This Row],[2023]]-1</f>
        <v>8.1812035158891128E-2</v>
      </c>
    </row>
    <row r="14" spans="1:15" ht="15" customHeight="1" x14ac:dyDescent="0.25">
      <c r="A14" s="6" t="s">
        <v>176</v>
      </c>
      <c r="B14" s="6" t="s">
        <v>109</v>
      </c>
      <c r="C14" s="175">
        <v>5842</v>
      </c>
      <c r="D14" s="175">
        <v>5193</v>
      </c>
      <c r="E14" s="175">
        <v>4811</v>
      </c>
      <c r="F14" s="175">
        <v>4080</v>
      </c>
      <c r="G14" s="175">
        <v>3362</v>
      </c>
      <c r="H14" s="175">
        <v>2507</v>
      </c>
      <c r="I14" s="175">
        <v>1970</v>
      </c>
      <c r="J14" s="175">
        <v>1359</v>
      </c>
      <c r="K14" s="175">
        <v>1267</v>
      </c>
      <c r="L14" s="175">
        <v>1592</v>
      </c>
      <c r="M14" s="175">
        <v>1533</v>
      </c>
      <c r="N14" s="176">
        <f>Time_to_1st_reoff_yrs[[#This Row],[2024]]/Time_to_1st_reoff_yrs[[#This Row],[2014]]-1</f>
        <v>-0.73758986648408076</v>
      </c>
      <c r="O14" s="176">
        <f>Time_to_1st_reoff_yrs[[#This Row],[2024]]/Time_to_1st_reoff_yrs[[#This Row],[2023]]-1</f>
        <v>-3.7060301507537696E-2</v>
      </c>
    </row>
    <row r="15" spans="1:15" ht="15" customHeight="1" x14ac:dyDescent="0.25">
      <c r="A15" s="6" t="s">
        <v>176</v>
      </c>
      <c r="B15" s="6" t="s">
        <v>110</v>
      </c>
      <c r="C15" s="175">
        <v>5924</v>
      </c>
      <c r="D15" s="175">
        <v>5338</v>
      </c>
      <c r="E15" s="175">
        <v>4776</v>
      </c>
      <c r="F15" s="175">
        <v>4077</v>
      </c>
      <c r="G15" s="175">
        <v>3120</v>
      </c>
      <c r="H15" s="175">
        <v>2463</v>
      </c>
      <c r="I15" s="175">
        <v>1746</v>
      </c>
      <c r="J15" s="175">
        <v>1304</v>
      </c>
      <c r="K15" s="175">
        <v>1415</v>
      </c>
      <c r="L15" s="175">
        <v>1449</v>
      </c>
      <c r="M15" s="175">
        <v>1396</v>
      </c>
      <c r="N15" s="176">
        <f>Time_to_1st_reoff_yrs[[#This Row],[2024]]/Time_to_1st_reoff_yrs[[#This Row],[2014]]-1</f>
        <v>-0.76434841323430114</v>
      </c>
      <c r="O15" s="176">
        <f>Time_to_1st_reoff_yrs[[#This Row],[2024]]/Time_to_1st_reoff_yrs[[#This Row],[2023]]-1</f>
        <v>-3.6576949620427901E-2</v>
      </c>
    </row>
    <row r="16" spans="1:15" ht="15" customHeight="1" x14ac:dyDescent="0.25">
      <c r="A16" s="6" t="s">
        <v>176</v>
      </c>
      <c r="B16" s="6" t="s">
        <v>111</v>
      </c>
      <c r="C16" s="175">
        <v>5546</v>
      </c>
      <c r="D16" s="175">
        <v>4968</v>
      </c>
      <c r="E16" s="175">
        <v>4496</v>
      </c>
      <c r="F16" s="175">
        <v>3656</v>
      </c>
      <c r="G16" s="175">
        <v>2892</v>
      </c>
      <c r="H16" s="175">
        <v>2311</v>
      </c>
      <c r="I16" s="175">
        <v>1578</v>
      </c>
      <c r="J16" s="175">
        <v>1216</v>
      </c>
      <c r="K16" s="175">
        <v>1210</v>
      </c>
      <c r="L16" s="175">
        <v>1315</v>
      </c>
      <c r="M16" s="175">
        <v>1402</v>
      </c>
      <c r="N16" s="176">
        <f>Time_to_1st_reoff_yrs[[#This Row],[2024]]/Time_to_1st_reoff_yrs[[#This Row],[2014]]-1</f>
        <v>-0.74720519293184284</v>
      </c>
      <c r="O16" s="176">
        <f>Time_to_1st_reoff_yrs[[#This Row],[2024]]/Time_to_1st_reoff_yrs[[#This Row],[2023]]-1</f>
        <v>6.6159695817490594E-2</v>
      </c>
    </row>
    <row r="17" spans="1:15" ht="15" customHeight="1" x14ac:dyDescent="0.25">
      <c r="A17" s="6" t="s">
        <v>176</v>
      </c>
      <c r="B17" s="6" t="s">
        <v>112</v>
      </c>
      <c r="C17" s="175">
        <v>5544</v>
      </c>
      <c r="D17" s="175">
        <v>4873</v>
      </c>
      <c r="E17" s="175">
        <v>4228</v>
      </c>
      <c r="F17" s="175">
        <v>3670</v>
      </c>
      <c r="G17" s="175">
        <v>2999</v>
      </c>
      <c r="H17" s="175">
        <v>2139</v>
      </c>
      <c r="I17" s="175">
        <v>1432</v>
      </c>
      <c r="J17" s="175">
        <v>1213</v>
      </c>
      <c r="K17" s="175">
        <v>1114</v>
      </c>
      <c r="L17" s="175">
        <v>1374</v>
      </c>
      <c r="M17" s="175">
        <v>1248</v>
      </c>
      <c r="N17" s="176">
        <f>Time_to_1st_reoff_yrs[[#This Row],[2024]]/Time_to_1st_reoff_yrs[[#This Row],[2014]]-1</f>
        <v>-0.77489177489177485</v>
      </c>
      <c r="O17" s="176">
        <f>Time_to_1st_reoff_yrs[[#This Row],[2024]]/Time_to_1st_reoff_yrs[[#This Row],[2023]]-1</f>
        <v>-9.1703056768558944E-2</v>
      </c>
    </row>
    <row r="18" spans="1:15" ht="15" customHeight="1" x14ac:dyDescent="0.25">
      <c r="A18" s="165" t="s">
        <v>176</v>
      </c>
      <c r="B18" s="165" t="s">
        <v>113</v>
      </c>
      <c r="C18" s="177">
        <v>4768</v>
      </c>
      <c r="D18" s="177">
        <v>4437</v>
      </c>
      <c r="E18" s="177">
        <v>3975</v>
      </c>
      <c r="F18" s="177">
        <v>3212</v>
      </c>
      <c r="G18" s="177">
        <v>2484</v>
      </c>
      <c r="H18" s="177">
        <v>1794</v>
      </c>
      <c r="I18" s="177">
        <v>1279</v>
      </c>
      <c r="J18" s="177">
        <v>971</v>
      </c>
      <c r="K18" s="177">
        <v>1067</v>
      </c>
      <c r="L18" s="177">
        <v>1220</v>
      </c>
      <c r="M18" s="177">
        <v>1133</v>
      </c>
      <c r="N18" s="178">
        <f>Time_to_1st_reoff_yrs[[#This Row],[2024]]/Time_to_1st_reoff_yrs[[#This Row],[2014]]-1</f>
        <v>-0.7623741610738255</v>
      </c>
      <c r="O18" s="178">
        <f>Time_to_1st_reoff_yrs[[#This Row],[2024]]/Time_to_1st_reoff_yrs[[#This Row],[2023]]-1</f>
        <v>-7.1311475409836067E-2</v>
      </c>
    </row>
    <row r="19" spans="1:15" ht="15" customHeight="1" x14ac:dyDescent="0.25">
      <c r="A19" s="167" t="s">
        <v>114</v>
      </c>
      <c r="B19" s="167" t="s">
        <v>102</v>
      </c>
      <c r="C19" s="168">
        <v>0.10615888594510643</v>
      </c>
      <c r="D19" s="168">
        <v>0.10668070803098717</v>
      </c>
      <c r="E19" s="168">
        <v>0.10577943168649726</v>
      </c>
      <c r="F19" s="168">
        <v>0.10632382302998637</v>
      </c>
      <c r="G19" s="168">
        <v>0.11694608065246942</v>
      </c>
      <c r="H19" s="168">
        <v>0.11923862100692947</v>
      </c>
      <c r="I19" s="168">
        <v>0.12528068137824236</v>
      </c>
      <c r="J19" s="168">
        <v>0.10649277005954069</v>
      </c>
      <c r="K19" s="168">
        <v>0.10316057022875456</v>
      </c>
      <c r="L19" s="168">
        <v>0.11733835033171601</v>
      </c>
      <c r="M19" s="168">
        <v>0.11375170798360336</v>
      </c>
      <c r="N19" s="179">
        <f>(Time_to_1st_reoff_yrs[[#This Row],[2024]]-Time_to_1st_reoff_yrs[[#This Row],[2014]])</f>
        <v>7.5928220384969269E-3</v>
      </c>
      <c r="O19" s="179">
        <f>(Time_to_1st_reoff_yrs[[#This Row],[2024]]-Time_to_1st_reoff_yrs[[#This Row],[2023]])</f>
        <v>-3.5866423481126508E-3</v>
      </c>
    </row>
    <row r="20" spans="1:15" ht="15" customHeight="1" x14ac:dyDescent="0.25">
      <c r="A20" s="6" t="s">
        <v>114</v>
      </c>
      <c r="B20" s="6" t="s">
        <v>103</v>
      </c>
      <c r="C20" s="169">
        <v>9.6670625546521186E-2</v>
      </c>
      <c r="D20" s="169">
        <v>9.6091980553672157E-2</v>
      </c>
      <c r="E20" s="169">
        <v>9.376683151348969E-2</v>
      </c>
      <c r="F20" s="169">
        <v>9.7796271762049594E-2</v>
      </c>
      <c r="G20" s="169">
        <v>0.10344358858178523</v>
      </c>
      <c r="H20" s="169">
        <v>0.10632853158515196</v>
      </c>
      <c r="I20" s="169">
        <v>0.11184668989547038</v>
      </c>
      <c r="J20" s="169">
        <v>0.10036858519988659</v>
      </c>
      <c r="K20" s="169">
        <v>0.10514974030279589</v>
      </c>
      <c r="L20" s="169">
        <v>0.10139617783939003</v>
      </c>
      <c r="M20" s="169">
        <v>0.10496779230919383</v>
      </c>
      <c r="N20" s="180">
        <f>(Time_to_1st_reoff_yrs[[#This Row],[2024]]-Time_to_1st_reoff_yrs[[#This Row],[2014]])</f>
        <v>8.297166762672642E-3</v>
      </c>
      <c r="O20" s="180">
        <f>(Time_to_1st_reoff_yrs[[#This Row],[2024]]-Time_to_1st_reoff_yrs[[#This Row],[2023]])</f>
        <v>3.5716144698037938E-3</v>
      </c>
    </row>
    <row r="21" spans="1:15" ht="15" customHeight="1" x14ac:dyDescent="0.25">
      <c r="A21" s="6" t="s">
        <v>114</v>
      </c>
      <c r="B21" s="6" t="s">
        <v>104</v>
      </c>
      <c r="C21" s="169">
        <v>9.6683676798788851E-2</v>
      </c>
      <c r="D21" s="169">
        <v>9.904932269651899E-2</v>
      </c>
      <c r="E21" s="169">
        <v>9.5366335340873853E-2</v>
      </c>
      <c r="F21" s="169">
        <v>9.8524005896512473E-2</v>
      </c>
      <c r="G21" s="169">
        <v>0.10131400090620753</v>
      </c>
      <c r="H21" s="169">
        <v>0.10215934903246211</v>
      </c>
      <c r="I21" s="169">
        <v>0.1061943476577623</v>
      </c>
      <c r="J21" s="169">
        <v>9.8780833569605903E-2</v>
      </c>
      <c r="K21" s="169">
        <v>0.10277378715880207</v>
      </c>
      <c r="L21" s="169">
        <v>0.10174274680661452</v>
      </c>
      <c r="M21" s="169">
        <v>0.10662697638102674</v>
      </c>
      <c r="N21" s="180">
        <f>(Time_to_1st_reoff_yrs[[#This Row],[2024]]-Time_to_1st_reoff_yrs[[#This Row],[2014]])</f>
        <v>9.9432995822378856E-3</v>
      </c>
      <c r="O21" s="180">
        <f>(Time_to_1st_reoff_yrs[[#This Row],[2024]]-Time_to_1st_reoff_yrs[[#This Row],[2023]])</f>
        <v>4.8842295744122161E-3</v>
      </c>
    </row>
    <row r="22" spans="1:15" ht="15" customHeight="1" x14ac:dyDescent="0.25">
      <c r="A22" s="6" t="s">
        <v>114</v>
      </c>
      <c r="B22" s="6" t="s">
        <v>105</v>
      </c>
      <c r="C22" s="169">
        <v>8.9701256835593379E-2</v>
      </c>
      <c r="D22" s="169">
        <v>8.8590429752304564E-2</v>
      </c>
      <c r="E22" s="169">
        <v>9.1073789355138809E-2</v>
      </c>
      <c r="F22" s="169">
        <v>9.3448526804873949E-2</v>
      </c>
      <c r="G22" s="169">
        <v>9.2433167195287727E-2</v>
      </c>
      <c r="H22" s="169">
        <v>9.2757123551568468E-2</v>
      </c>
      <c r="I22" s="169">
        <v>9.3534649632210615E-2</v>
      </c>
      <c r="J22" s="169">
        <v>0.10042529061525375</v>
      </c>
      <c r="K22" s="169">
        <v>9.4817106862636752E-2</v>
      </c>
      <c r="L22" s="169">
        <v>8.8771165461926926E-2</v>
      </c>
      <c r="M22" s="169">
        <v>9.7989459301190712E-2</v>
      </c>
      <c r="N22" s="180">
        <f>(Time_to_1st_reoff_yrs[[#This Row],[2024]]-Time_to_1st_reoff_yrs[[#This Row],[2014]])</f>
        <v>8.288202465597333E-3</v>
      </c>
      <c r="O22" s="180">
        <f>(Time_to_1st_reoff_yrs[[#This Row],[2024]]-Time_to_1st_reoff_yrs[[#This Row],[2023]])</f>
        <v>9.2182938392637859E-3</v>
      </c>
    </row>
    <row r="23" spans="1:15" ht="15" customHeight="1" x14ac:dyDescent="0.25">
      <c r="A23" s="6" t="s">
        <v>114</v>
      </c>
      <c r="B23" s="6" t="s">
        <v>106</v>
      </c>
      <c r="C23" s="169">
        <v>8.7756620247712774E-2</v>
      </c>
      <c r="D23" s="169">
        <v>8.7696014079833809E-2</v>
      </c>
      <c r="E23" s="169">
        <v>8.5606097700305209E-2</v>
      </c>
      <c r="F23" s="169">
        <v>9.0537590267022447E-2</v>
      </c>
      <c r="G23" s="169">
        <v>8.8332578160398731E-2</v>
      </c>
      <c r="H23" s="169">
        <v>9.2929641450300471E-2</v>
      </c>
      <c r="I23" s="169">
        <v>8.8617886178861793E-2</v>
      </c>
      <c r="J23" s="169">
        <v>8.6192231358094701E-2</v>
      </c>
      <c r="K23" s="169">
        <v>9.1225549784506574E-2</v>
      </c>
      <c r="L23" s="169">
        <v>9.1197148232498262E-2</v>
      </c>
      <c r="M23" s="169">
        <v>8.88639469061097E-2</v>
      </c>
      <c r="N23" s="180">
        <f>(Time_to_1st_reoff_yrs[[#This Row],[2024]]-Time_to_1st_reoff_yrs[[#This Row],[2014]])</f>
        <v>1.107326658396926E-3</v>
      </c>
      <c r="O23" s="180">
        <f>(Time_to_1st_reoff_yrs[[#This Row],[2024]]-Time_to_1st_reoff_yrs[[#This Row],[2023]])</f>
        <v>-2.333201326388562E-3</v>
      </c>
    </row>
    <row r="24" spans="1:15" ht="15" customHeight="1" x14ac:dyDescent="0.25">
      <c r="A24" s="6" t="s">
        <v>114</v>
      </c>
      <c r="B24" s="6" t="s">
        <v>107</v>
      </c>
      <c r="C24" s="169">
        <v>8.1113532843476333E-2</v>
      </c>
      <c r="D24" s="169">
        <v>8.3699995672182226E-2</v>
      </c>
      <c r="E24" s="169">
        <v>8.2292839772152307E-2</v>
      </c>
      <c r="F24" s="169">
        <v>8.0349312384542182E-2</v>
      </c>
      <c r="G24" s="169">
        <v>8.2872677843226092E-2</v>
      </c>
      <c r="H24" s="169">
        <v>8.3527415969406826E-2</v>
      </c>
      <c r="I24" s="169">
        <v>8.3120402632597748E-2</v>
      </c>
      <c r="J24" s="169">
        <v>8.6305642188829038E-2</v>
      </c>
      <c r="K24" s="169">
        <v>8.8628577743397066E-2</v>
      </c>
      <c r="L24" s="169">
        <v>8.2235864937122483E-2</v>
      </c>
      <c r="M24" s="169">
        <v>8.2178411087253558E-2</v>
      </c>
      <c r="N24" s="180">
        <f>(Time_to_1st_reoff_yrs[[#This Row],[2024]]-Time_to_1st_reoff_yrs[[#This Row],[2014]])</f>
        <v>1.0648782437772258E-3</v>
      </c>
      <c r="O24" s="180">
        <f>(Time_to_1st_reoff_yrs[[#This Row],[2024]]-Time_to_1st_reoff_yrs[[#This Row],[2023]])</f>
        <v>-5.7453849868924212E-5</v>
      </c>
    </row>
    <row r="25" spans="1:15" ht="15" customHeight="1" x14ac:dyDescent="0.25">
      <c r="A25" s="6" t="s">
        <v>114</v>
      </c>
      <c r="B25" s="6" t="s">
        <v>108</v>
      </c>
      <c r="C25" s="169">
        <v>8.1387609141097092E-2</v>
      </c>
      <c r="D25" s="169">
        <v>8.0295445693100015E-2</v>
      </c>
      <c r="E25" s="169">
        <v>8.237444711028416E-2</v>
      </c>
      <c r="F25" s="169">
        <v>8.417458155287269E-2</v>
      </c>
      <c r="G25" s="169">
        <v>7.8069777979157221E-2</v>
      </c>
      <c r="H25" s="169">
        <v>8.062336467408493E-2</v>
      </c>
      <c r="I25" s="169">
        <v>8.1494386372435154E-2</v>
      </c>
      <c r="J25" s="169">
        <v>7.7629713637652392E-2</v>
      </c>
      <c r="K25" s="169">
        <v>7.8682727373190403E-2</v>
      </c>
      <c r="L25" s="169">
        <v>7.322507178928607E-2</v>
      </c>
      <c r="M25" s="169">
        <v>7.807925043919578E-2</v>
      </c>
      <c r="N25" s="180">
        <f>(Time_to_1st_reoff_yrs[[#This Row],[2024]]-Time_to_1st_reoff_yrs[[#This Row],[2014]])</f>
        <v>-3.3083587019013122E-3</v>
      </c>
      <c r="O25" s="180">
        <f>(Time_to_1st_reoff_yrs[[#This Row],[2024]]-Time_to_1st_reoff_yrs[[#This Row],[2023]])</f>
        <v>4.85417864990971E-3</v>
      </c>
    </row>
    <row r="26" spans="1:15" ht="15" customHeight="1" x14ac:dyDescent="0.25">
      <c r="A26" s="6" t="s">
        <v>114</v>
      </c>
      <c r="B26" s="6" t="s">
        <v>109</v>
      </c>
      <c r="C26" s="169">
        <v>7.6245415747640988E-2</v>
      </c>
      <c r="D26" s="169">
        <v>7.4914525599042103E-2</v>
      </c>
      <c r="E26" s="169">
        <v>7.8522580750461077E-2</v>
      </c>
      <c r="F26" s="169">
        <v>7.6132186374577818E-2</v>
      </c>
      <c r="G26" s="169">
        <v>7.6166742183960121E-2</v>
      </c>
      <c r="H26" s="169">
        <v>7.2083728686851256E-2</v>
      </c>
      <c r="I26" s="169">
        <v>7.6267905536198222E-2</v>
      </c>
      <c r="J26" s="169">
        <v>7.7062659483980722E-2</v>
      </c>
      <c r="K26" s="169">
        <v>7.0007735661399048E-2</v>
      </c>
      <c r="L26" s="169">
        <v>7.8819685117338348E-2</v>
      </c>
      <c r="M26" s="169">
        <v>7.4809681827054456E-2</v>
      </c>
      <c r="N26" s="180">
        <f>(Time_to_1st_reoff_yrs[[#This Row],[2024]]-Time_to_1st_reoff_yrs[[#This Row],[2014]])</f>
        <v>-1.4357339205865322E-3</v>
      </c>
      <c r="O26" s="180">
        <f>(Time_to_1st_reoff_yrs[[#This Row],[2024]]-Time_to_1st_reoff_yrs[[#This Row],[2023]])</f>
        <v>-4.0100032902838922E-3</v>
      </c>
    </row>
    <row r="27" spans="1:15" ht="15" customHeight="1" x14ac:dyDescent="0.25">
      <c r="A27" s="6" t="s">
        <v>114</v>
      </c>
      <c r="B27" s="6" t="s">
        <v>110</v>
      </c>
      <c r="C27" s="169">
        <v>7.7315618433588709E-2</v>
      </c>
      <c r="D27" s="169">
        <v>7.7006304187884997E-2</v>
      </c>
      <c r="E27" s="169">
        <v>7.7951329383538173E-2</v>
      </c>
      <c r="F27" s="169">
        <v>7.6076206825772985E-2</v>
      </c>
      <c r="G27" s="169">
        <v>7.0684186678749428E-2</v>
      </c>
      <c r="H27" s="169">
        <v>7.0818597429483307E-2</v>
      </c>
      <c r="I27" s="169">
        <v>6.7595818815331013E-2</v>
      </c>
      <c r="J27" s="169">
        <v>7.3943861638786509E-2</v>
      </c>
      <c r="K27" s="169">
        <v>7.8185434854680075E-2</v>
      </c>
      <c r="L27" s="169">
        <v>7.1739776215466872E-2</v>
      </c>
      <c r="M27" s="169">
        <v>6.8124146008198327E-2</v>
      </c>
      <c r="N27" s="180">
        <f>(Time_to_1st_reoff_yrs[[#This Row],[2024]]-Time_to_1st_reoff_yrs[[#This Row],[2014]])</f>
        <v>-9.1914724253903818E-3</v>
      </c>
      <c r="O27" s="180">
        <f>(Time_to_1st_reoff_yrs[[#This Row],[2024]]-Time_to_1st_reoff_yrs[[#This Row],[2023]])</f>
        <v>-3.6156302072685442E-3</v>
      </c>
    </row>
    <row r="28" spans="1:15" ht="15" customHeight="1" x14ac:dyDescent="0.25">
      <c r="A28" s="6" t="s">
        <v>114</v>
      </c>
      <c r="B28" s="6" t="s">
        <v>111</v>
      </c>
      <c r="C28" s="169">
        <v>7.238224507641508E-2</v>
      </c>
      <c r="D28" s="169">
        <v>7.1668662271527281E-2</v>
      </c>
      <c r="E28" s="169">
        <v>7.3381318448154861E-2</v>
      </c>
      <c r="F28" s="169">
        <v>6.8220410143494239E-2</v>
      </c>
      <c r="G28" s="169">
        <v>6.5518803806071585E-2</v>
      </c>
      <c r="H28" s="169">
        <v>6.6448143994939479E-2</v>
      </c>
      <c r="I28" s="169">
        <v>6.1091753774680603E-2</v>
      </c>
      <c r="J28" s="169">
        <v>6.8953785086475761E-2</v>
      </c>
      <c r="K28" s="169">
        <v>6.6858216377500279E-2</v>
      </c>
      <c r="L28" s="169">
        <v>6.5105455985741162E-2</v>
      </c>
      <c r="M28" s="169">
        <v>6.8416943197345301E-2</v>
      </c>
      <c r="N28" s="180">
        <f>(Time_to_1st_reoff_yrs[[#This Row],[2024]]-Time_to_1st_reoff_yrs[[#This Row],[2014]])</f>
        <v>-3.9653018790697797E-3</v>
      </c>
      <c r="O28" s="180">
        <f>(Time_to_1st_reoff_yrs[[#This Row],[2024]]-Time_to_1st_reoff_yrs[[#This Row],[2023]])</f>
        <v>3.3114872116041388E-3</v>
      </c>
    </row>
    <row r="29" spans="1:15" ht="15" customHeight="1" x14ac:dyDescent="0.25">
      <c r="A29" s="6" t="s">
        <v>114</v>
      </c>
      <c r="B29" s="6" t="s">
        <v>112</v>
      </c>
      <c r="C29" s="169">
        <v>7.2356142571879778E-2</v>
      </c>
      <c r="D29" s="169">
        <v>7.029818664435436E-2</v>
      </c>
      <c r="E29" s="169">
        <v>6.9007165124287978E-2</v>
      </c>
      <c r="F29" s="169">
        <v>6.8481648037916815E-2</v>
      </c>
      <c r="G29" s="169">
        <v>6.7942908926144088E-2</v>
      </c>
      <c r="H29" s="169">
        <v>6.1502630897955664E-2</v>
      </c>
      <c r="I29" s="169">
        <v>5.5439411536972516E-2</v>
      </c>
      <c r="J29" s="169">
        <v>6.8783668840374262E-2</v>
      </c>
      <c r="K29" s="169">
        <v>6.1553762846723398E-2</v>
      </c>
      <c r="L29" s="169">
        <v>6.8026537280918897E-2</v>
      </c>
      <c r="M29" s="169">
        <v>6.0901815342572711E-2</v>
      </c>
      <c r="N29" s="180">
        <f>(Time_to_1st_reoff_yrs[[#This Row],[2024]]-Time_to_1st_reoff_yrs[[#This Row],[2014]])</f>
        <v>-1.1454327229307067E-2</v>
      </c>
      <c r="O29" s="180">
        <f>(Time_to_1st_reoff_yrs[[#This Row],[2024]]-Time_to_1st_reoff_yrs[[#This Row],[2023]])</f>
        <v>-7.124721938346186E-3</v>
      </c>
    </row>
    <row r="30" spans="1:15" ht="15" customHeight="1" x14ac:dyDescent="0.25">
      <c r="A30" s="181" t="s">
        <v>114</v>
      </c>
      <c r="B30" s="181" t="s">
        <v>113</v>
      </c>
      <c r="C30" s="182">
        <v>6.2228370812179426E-2</v>
      </c>
      <c r="D30" s="182">
        <v>6.4008424818592299E-2</v>
      </c>
      <c r="E30" s="182">
        <v>6.4877833814816627E-2</v>
      </c>
      <c r="F30" s="182">
        <v>5.9935436920378421E-2</v>
      </c>
      <c r="G30" s="182">
        <v>5.6275487086542821E-2</v>
      </c>
      <c r="H30" s="182">
        <v>5.1582851720866039E-2</v>
      </c>
      <c r="I30" s="182">
        <v>4.9516066589237323E-2</v>
      </c>
      <c r="J30" s="182">
        <v>5.5060958321519707E-2</v>
      </c>
      <c r="K30" s="182">
        <v>5.8956790805613883E-2</v>
      </c>
      <c r="L30" s="182">
        <v>6.0402020001980396E-2</v>
      </c>
      <c r="M30" s="182">
        <v>5.5289869217255518E-2</v>
      </c>
      <c r="N30" s="180">
        <f>(Time_to_1st_reoff_yrs[[#This Row],[2024]]-Time_to_1st_reoff_yrs[[#This Row],[2014]])</f>
        <v>-6.9385015949239084E-3</v>
      </c>
      <c r="O30" s="180">
        <f>(Time_to_1st_reoff_yrs[[#This Row],[2024]]-Time_to_1st_reoff_yrs[[#This Row],[2023]])</f>
        <v>-5.1121507847248782E-3</v>
      </c>
    </row>
  </sheetData>
  <pageMargins left="0.70000000000000007" right="0.70000000000000007" top="0.75" bottom="0.75" header="0.30000000000000004" footer="0.30000000000000004"/>
  <pageSetup paperSize="0" fitToWidth="0" fitToHeight="0" orientation="portrait" horizontalDpi="0" verticalDpi="0" copies="0"/>
  <ignoredErrors>
    <ignoredError sqref="N6:O18" calculatedColumn="1"/>
  </ignoredErrors>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30"/>
  <sheetViews>
    <sheetView workbookViewId="0"/>
  </sheetViews>
  <sheetFormatPr defaultColWidth="9.140625" defaultRowHeight="15" customHeight="1" x14ac:dyDescent="0.25"/>
  <cols>
    <col min="1" max="1" width="22.7109375" style="109" customWidth="1"/>
    <col min="2" max="2" width="23" style="109" customWidth="1"/>
    <col min="3" max="6" width="15.85546875" style="109" customWidth="1"/>
    <col min="7" max="16384" width="9.140625" style="109"/>
  </cols>
  <sheetData>
    <row r="1" spans="1:6" s="159" customFormat="1" ht="15" customHeight="1" x14ac:dyDescent="0.25">
      <c r="A1" s="158" t="s">
        <v>203</v>
      </c>
    </row>
    <row r="2" spans="1:6" s="159" customFormat="1" ht="15" customHeight="1" x14ac:dyDescent="0.25">
      <c r="A2" s="159" t="s">
        <v>99</v>
      </c>
    </row>
    <row r="3" spans="1:6" s="159" customFormat="1" ht="15" customHeight="1" x14ac:dyDescent="0.25">
      <c r="A3" s="159" t="s">
        <v>202</v>
      </c>
    </row>
    <row r="4" spans="1:6" s="159" customFormat="1" ht="15" customHeight="1" x14ac:dyDescent="0.25">
      <c r="A4" s="159" t="s">
        <v>100</v>
      </c>
    </row>
    <row r="5" spans="1:6" s="86" customFormat="1" ht="64.5" customHeight="1" x14ac:dyDescent="0.25">
      <c r="A5" s="144" t="s">
        <v>175</v>
      </c>
      <c r="B5" s="144" t="s">
        <v>177</v>
      </c>
      <c r="C5" s="125" t="s">
        <v>161</v>
      </c>
      <c r="D5" s="125" t="s">
        <v>162</v>
      </c>
      <c r="E5" s="125" t="s">
        <v>163</v>
      </c>
      <c r="F5" s="125" t="s">
        <v>164</v>
      </c>
    </row>
    <row r="6" spans="1:6" ht="15" customHeight="1" x14ac:dyDescent="0.25">
      <c r="A6" s="160"/>
      <c r="B6" s="160" t="s">
        <v>101</v>
      </c>
      <c r="C6" s="161">
        <v>4728</v>
      </c>
      <c r="D6" s="161">
        <v>5156</v>
      </c>
      <c r="E6" s="161">
        <v>5180</v>
      </c>
      <c r="F6" s="161">
        <v>5428</v>
      </c>
    </row>
    <row r="7" spans="1:6" ht="15" customHeight="1" x14ac:dyDescent="0.25">
      <c r="A7" s="162" t="s">
        <v>176</v>
      </c>
      <c r="B7" s="162" t="s">
        <v>102</v>
      </c>
      <c r="C7" s="163">
        <v>566</v>
      </c>
      <c r="D7" s="163">
        <v>619</v>
      </c>
      <c r="E7" s="163">
        <v>615</v>
      </c>
      <c r="F7" s="163">
        <v>531</v>
      </c>
    </row>
    <row r="8" spans="1:6" ht="15" customHeight="1" x14ac:dyDescent="0.25">
      <c r="A8" s="6" t="s">
        <v>176</v>
      </c>
      <c r="B8" s="6" t="s">
        <v>103</v>
      </c>
      <c r="C8" s="164">
        <v>528</v>
      </c>
      <c r="D8" s="164">
        <v>521</v>
      </c>
      <c r="E8" s="164">
        <v>494</v>
      </c>
      <c r="F8" s="164">
        <v>608</v>
      </c>
    </row>
    <row r="9" spans="1:6" ht="15" customHeight="1" x14ac:dyDescent="0.25">
      <c r="A9" s="6" t="s">
        <v>176</v>
      </c>
      <c r="B9" s="6" t="s">
        <v>104</v>
      </c>
      <c r="C9" s="164">
        <v>504</v>
      </c>
      <c r="D9" s="164">
        <v>608</v>
      </c>
      <c r="E9" s="164">
        <v>495</v>
      </c>
      <c r="F9" s="164">
        <v>578</v>
      </c>
    </row>
    <row r="10" spans="1:6" ht="15" customHeight="1" x14ac:dyDescent="0.25">
      <c r="A10" s="6" t="s">
        <v>176</v>
      </c>
      <c r="B10" s="6" t="s">
        <v>105</v>
      </c>
      <c r="C10" s="164">
        <v>441</v>
      </c>
      <c r="D10" s="164">
        <v>485</v>
      </c>
      <c r="E10" s="164">
        <v>479</v>
      </c>
      <c r="F10" s="164">
        <v>603</v>
      </c>
    </row>
    <row r="11" spans="1:6" ht="15" customHeight="1" x14ac:dyDescent="0.25">
      <c r="A11" s="6" t="s">
        <v>176</v>
      </c>
      <c r="B11" s="6" t="s">
        <v>106</v>
      </c>
      <c r="C11" s="164">
        <v>425</v>
      </c>
      <c r="D11" s="164">
        <v>414</v>
      </c>
      <c r="E11" s="164">
        <v>554</v>
      </c>
      <c r="F11" s="164">
        <v>428</v>
      </c>
    </row>
    <row r="12" spans="1:6" ht="15" customHeight="1" x14ac:dyDescent="0.25">
      <c r="A12" s="6" t="s">
        <v>176</v>
      </c>
      <c r="B12" s="6" t="s">
        <v>107</v>
      </c>
      <c r="C12" s="164">
        <v>385</v>
      </c>
      <c r="D12" s="164">
        <v>418</v>
      </c>
      <c r="E12" s="164">
        <v>438</v>
      </c>
      <c r="F12" s="164">
        <v>443</v>
      </c>
    </row>
    <row r="13" spans="1:6" ht="15" customHeight="1" x14ac:dyDescent="0.25">
      <c r="A13" s="6" t="s">
        <v>176</v>
      </c>
      <c r="B13" s="6" t="s">
        <v>108</v>
      </c>
      <c r="C13" s="164">
        <v>294</v>
      </c>
      <c r="D13" s="164">
        <v>453</v>
      </c>
      <c r="E13" s="164">
        <v>443</v>
      </c>
      <c r="F13" s="164">
        <v>410</v>
      </c>
    </row>
    <row r="14" spans="1:6" ht="15" customHeight="1" x14ac:dyDescent="0.25">
      <c r="A14" s="6" t="s">
        <v>176</v>
      </c>
      <c r="B14" s="6" t="s">
        <v>109</v>
      </c>
      <c r="C14" s="164">
        <v>326</v>
      </c>
      <c r="D14" s="164">
        <v>376</v>
      </c>
      <c r="E14" s="164">
        <v>354</v>
      </c>
      <c r="F14" s="164">
        <v>477</v>
      </c>
    </row>
    <row r="15" spans="1:6" ht="15" customHeight="1" x14ac:dyDescent="0.25">
      <c r="A15" s="6" t="s">
        <v>176</v>
      </c>
      <c r="B15" s="6" t="s">
        <v>110</v>
      </c>
      <c r="C15" s="164">
        <v>319</v>
      </c>
      <c r="D15" s="164">
        <v>334</v>
      </c>
      <c r="E15" s="164">
        <v>345</v>
      </c>
      <c r="F15" s="164">
        <v>398</v>
      </c>
    </row>
    <row r="16" spans="1:6" ht="15" customHeight="1" x14ac:dyDescent="0.25">
      <c r="A16" s="6" t="s">
        <v>176</v>
      </c>
      <c r="B16" s="6" t="s">
        <v>111</v>
      </c>
      <c r="C16" s="164">
        <v>341</v>
      </c>
      <c r="D16" s="164">
        <v>400</v>
      </c>
      <c r="E16" s="164">
        <v>354</v>
      </c>
      <c r="F16" s="164">
        <v>307</v>
      </c>
    </row>
    <row r="17" spans="1:6" ht="15" customHeight="1" x14ac:dyDescent="0.25">
      <c r="A17" s="6" t="s">
        <v>176</v>
      </c>
      <c r="B17" s="6" t="s">
        <v>112</v>
      </c>
      <c r="C17" s="164">
        <v>331</v>
      </c>
      <c r="D17" s="164">
        <v>303</v>
      </c>
      <c r="E17" s="164">
        <v>320</v>
      </c>
      <c r="F17" s="164">
        <v>294</v>
      </c>
    </row>
    <row r="18" spans="1:6" ht="15" customHeight="1" x14ac:dyDescent="0.25">
      <c r="A18" s="165" t="s">
        <v>176</v>
      </c>
      <c r="B18" s="165" t="s">
        <v>113</v>
      </c>
      <c r="C18" s="166">
        <v>268</v>
      </c>
      <c r="D18" s="166">
        <v>225</v>
      </c>
      <c r="E18" s="166">
        <v>289</v>
      </c>
      <c r="F18" s="166">
        <v>351</v>
      </c>
    </row>
    <row r="19" spans="1:6" ht="15" customHeight="1" x14ac:dyDescent="0.25">
      <c r="A19" s="167" t="s">
        <v>114</v>
      </c>
      <c r="B19" s="167" t="s">
        <v>102</v>
      </c>
      <c r="C19" s="168">
        <f>C7/C$6</f>
        <v>0.11971235194585449</v>
      </c>
      <c r="D19" s="168">
        <f t="shared" ref="D19:F19" si="0">D7/D$6</f>
        <v>0.12005430566330488</v>
      </c>
      <c r="E19" s="168">
        <f t="shared" si="0"/>
        <v>0.11872586872586872</v>
      </c>
      <c r="F19" s="168">
        <f t="shared" si="0"/>
        <v>9.7826086956521743E-2</v>
      </c>
    </row>
    <row r="20" spans="1:6" ht="15" customHeight="1" x14ac:dyDescent="0.25">
      <c r="A20" s="6" t="s">
        <v>114</v>
      </c>
      <c r="B20" s="6" t="s">
        <v>103</v>
      </c>
      <c r="C20" s="169">
        <f t="shared" ref="C20:F30" si="1">C8/C$6</f>
        <v>0.1116751269035533</v>
      </c>
      <c r="D20" s="169">
        <f t="shared" si="1"/>
        <v>0.10104732350659426</v>
      </c>
      <c r="E20" s="169">
        <f t="shared" si="1"/>
        <v>9.5366795366795362E-2</v>
      </c>
      <c r="F20" s="169">
        <f t="shared" si="1"/>
        <v>0.11201179071481208</v>
      </c>
    </row>
    <row r="21" spans="1:6" ht="15" customHeight="1" x14ac:dyDescent="0.25">
      <c r="A21" s="6" t="s">
        <v>114</v>
      </c>
      <c r="B21" s="6" t="s">
        <v>104</v>
      </c>
      <c r="C21" s="169">
        <f t="shared" si="1"/>
        <v>0.1065989847715736</v>
      </c>
      <c r="D21" s="169">
        <f t="shared" si="1"/>
        <v>0.11792086889061287</v>
      </c>
      <c r="E21" s="169">
        <f t="shared" si="1"/>
        <v>9.5559845559845563E-2</v>
      </c>
      <c r="F21" s="169">
        <f t="shared" si="1"/>
        <v>0.10648489314664701</v>
      </c>
    </row>
    <row r="22" spans="1:6" ht="15" customHeight="1" x14ac:dyDescent="0.25">
      <c r="A22" s="6" t="s">
        <v>114</v>
      </c>
      <c r="B22" s="6" t="s">
        <v>105</v>
      </c>
      <c r="C22" s="169">
        <f t="shared" si="1"/>
        <v>9.3274111675126906E-2</v>
      </c>
      <c r="D22" s="169">
        <f t="shared" si="1"/>
        <v>9.4065166795965868E-2</v>
      </c>
      <c r="E22" s="169">
        <f t="shared" si="1"/>
        <v>9.2471042471042472E-2</v>
      </c>
      <c r="F22" s="169">
        <f t="shared" si="1"/>
        <v>0.11109064112011791</v>
      </c>
    </row>
    <row r="23" spans="1:6" ht="15" customHeight="1" x14ac:dyDescent="0.25">
      <c r="A23" s="6" t="s">
        <v>114</v>
      </c>
      <c r="B23" s="6" t="s">
        <v>106</v>
      </c>
      <c r="C23" s="169">
        <f t="shared" si="1"/>
        <v>8.989001692047377E-2</v>
      </c>
      <c r="D23" s="169">
        <f t="shared" si="1"/>
        <v>8.0294802172226537E-2</v>
      </c>
      <c r="E23" s="169">
        <f t="shared" si="1"/>
        <v>0.10694980694980695</v>
      </c>
      <c r="F23" s="169">
        <f t="shared" si="1"/>
        <v>7.8850405305821672E-2</v>
      </c>
    </row>
    <row r="24" spans="1:6" ht="15" customHeight="1" x14ac:dyDescent="0.25">
      <c r="A24" s="6" t="s">
        <v>114</v>
      </c>
      <c r="B24" s="6" t="s">
        <v>107</v>
      </c>
      <c r="C24" s="169">
        <f t="shared" si="1"/>
        <v>8.1429780033840951E-2</v>
      </c>
      <c r="D24" s="169">
        <f t="shared" si="1"/>
        <v>8.1070597362296354E-2</v>
      </c>
      <c r="E24" s="169">
        <f t="shared" si="1"/>
        <v>8.4555984555984551E-2</v>
      </c>
      <c r="F24" s="169">
        <f t="shared" si="1"/>
        <v>8.1613854089904195E-2</v>
      </c>
    </row>
    <row r="25" spans="1:6" ht="15" customHeight="1" x14ac:dyDescent="0.25">
      <c r="A25" s="6" t="s">
        <v>114</v>
      </c>
      <c r="B25" s="6" t="s">
        <v>108</v>
      </c>
      <c r="C25" s="169">
        <f t="shared" si="1"/>
        <v>6.2182741116751268E-2</v>
      </c>
      <c r="D25" s="169">
        <f t="shared" si="1"/>
        <v>8.7858805275407292E-2</v>
      </c>
      <c r="E25" s="169">
        <f t="shared" si="1"/>
        <v>8.5521235521235528E-2</v>
      </c>
      <c r="F25" s="169">
        <f t="shared" si="1"/>
        <v>7.5534266764922628E-2</v>
      </c>
    </row>
    <row r="26" spans="1:6" ht="15" customHeight="1" x14ac:dyDescent="0.25">
      <c r="A26" s="6" t="s">
        <v>114</v>
      </c>
      <c r="B26" s="6" t="s">
        <v>109</v>
      </c>
      <c r="C26" s="169">
        <f t="shared" si="1"/>
        <v>6.8950930626057533E-2</v>
      </c>
      <c r="D26" s="169">
        <f t="shared" si="1"/>
        <v>7.2924747866563222E-2</v>
      </c>
      <c r="E26" s="169">
        <f t="shared" si="1"/>
        <v>6.8339768339768334E-2</v>
      </c>
      <c r="F26" s="169">
        <f t="shared" si="1"/>
        <v>8.7877671333824611E-2</v>
      </c>
    </row>
    <row r="27" spans="1:6" ht="15" customHeight="1" x14ac:dyDescent="0.25">
      <c r="A27" s="6" t="s">
        <v>114</v>
      </c>
      <c r="B27" s="6" t="s">
        <v>110</v>
      </c>
      <c r="C27" s="169">
        <f t="shared" si="1"/>
        <v>6.7470389170896788E-2</v>
      </c>
      <c r="D27" s="169">
        <f t="shared" si="1"/>
        <v>6.4778898370830104E-2</v>
      </c>
      <c r="E27" s="169">
        <f t="shared" si="1"/>
        <v>6.6602316602316608E-2</v>
      </c>
      <c r="F27" s="169">
        <f t="shared" si="1"/>
        <v>7.3323507737656599E-2</v>
      </c>
    </row>
    <row r="28" spans="1:6" ht="15" customHeight="1" x14ac:dyDescent="0.25">
      <c r="A28" s="6" t="s">
        <v>114</v>
      </c>
      <c r="B28" s="6" t="s">
        <v>111</v>
      </c>
      <c r="C28" s="169">
        <f t="shared" si="1"/>
        <v>7.2123519458544838E-2</v>
      </c>
      <c r="D28" s="169">
        <f t="shared" si="1"/>
        <v>7.7579519006982151E-2</v>
      </c>
      <c r="E28" s="169">
        <f t="shared" si="1"/>
        <v>6.8339768339768334E-2</v>
      </c>
      <c r="F28" s="169">
        <f t="shared" si="1"/>
        <v>5.655858511422255E-2</v>
      </c>
    </row>
    <row r="29" spans="1:6" ht="15" customHeight="1" x14ac:dyDescent="0.25">
      <c r="A29" s="6" t="s">
        <v>114</v>
      </c>
      <c r="B29" s="6" t="s">
        <v>112</v>
      </c>
      <c r="C29" s="169">
        <f t="shared" si="1"/>
        <v>7.000846023688663E-2</v>
      </c>
      <c r="D29" s="169">
        <f t="shared" si="1"/>
        <v>5.8766485647788982E-2</v>
      </c>
      <c r="E29" s="169">
        <f t="shared" si="1"/>
        <v>6.1776061776061778E-2</v>
      </c>
      <c r="F29" s="169">
        <f t="shared" si="1"/>
        <v>5.4163596168017684E-2</v>
      </c>
    </row>
    <row r="30" spans="1:6" ht="15" customHeight="1" x14ac:dyDescent="0.25">
      <c r="A30" s="165" t="s">
        <v>114</v>
      </c>
      <c r="B30" s="165" t="s">
        <v>113</v>
      </c>
      <c r="C30" s="170">
        <f t="shared" si="1"/>
        <v>5.6683587140439931E-2</v>
      </c>
      <c r="D30" s="170">
        <f t="shared" si="1"/>
        <v>4.3638479441427465E-2</v>
      </c>
      <c r="E30" s="170">
        <f t="shared" si="1"/>
        <v>5.579150579150579E-2</v>
      </c>
      <c r="F30" s="170">
        <f t="shared" si="1"/>
        <v>6.4664701547531317E-2</v>
      </c>
    </row>
  </sheetData>
  <pageMargins left="0.70000000000000007" right="0.70000000000000007" top="0.75" bottom="0.75" header="0.30000000000000004" footer="0.30000000000000004"/>
  <pageSetup paperSize="0" fitToWidth="0" fitToHeight="0" orientation="portrait" horizontalDpi="0" verticalDpi="0" copies="0"/>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BC121"/>
  <sheetViews>
    <sheetView workbookViewId="0">
      <pane xSplit="3" ySplit="4" topLeftCell="D5" activePane="bottomRight" state="frozen"/>
      <selection pane="topRight" activeCell="D1" sqref="D1"/>
      <selection pane="bottomLeft" activeCell="A5" sqref="A5"/>
      <selection pane="bottomRight" activeCell="D5" sqref="D5"/>
    </sheetView>
  </sheetViews>
  <sheetFormatPr defaultColWidth="9.140625" defaultRowHeight="15" customHeight="1" x14ac:dyDescent="0.2"/>
  <cols>
    <col min="1" max="1" width="26.42578125" style="2" customWidth="1"/>
    <col min="2" max="2" width="27" style="2" bestFit="1" customWidth="1"/>
    <col min="3" max="3" width="38" style="2" bestFit="1" customWidth="1"/>
    <col min="4" max="14" width="9.42578125" style="2" customWidth="1"/>
    <col min="15" max="56" width="12.7109375" style="2" customWidth="1"/>
    <col min="57" max="57" width="9.140625" style="2" customWidth="1"/>
    <col min="58" max="16384" width="9.140625" style="2"/>
  </cols>
  <sheetData>
    <row r="1" spans="1:55" s="33" customFormat="1" ht="15" customHeight="1" x14ac:dyDescent="0.25">
      <c r="A1" s="87" t="s">
        <v>194</v>
      </c>
      <c r="C1" s="87"/>
      <c r="D1" s="88"/>
      <c r="E1" s="88"/>
      <c r="F1" s="88"/>
      <c r="G1" s="88"/>
    </row>
    <row r="2" spans="1:55" ht="15" customHeight="1" x14ac:dyDescent="0.2">
      <c r="A2" s="33" t="s">
        <v>99</v>
      </c>
      <c r="B2" s="8"/>
      <c r="C2" s="8"/>
      <c r="D2" s="89"/>
      <c r="E2" s="89"/>
      <c r="F2" s="89"/>
      <c r="G2" s="89"/>
      <c r="H2" s="89"/>
      <c r="I2" s="89"/>
      <c r="J2" s="89"/>
      <c r="K2" s="89"/>
      <c r="L2" s="89"/>
      <c r="M2" s="89"/>
      <c r="N2" s="89"/>
      <c r="O2" s="89"/>
      <c r="P2" s="89"/>
      <c r="Q2" s="89"/>
      <c r="R2" s="89"/>
      <c r="S2" s="89"/>
      <c r="T2" s="89"/>
      <c r="U2" s="89"/>
      <c r="V2" s="89"/>
      <c r="W2" s="89"/>
      <c r="X2" s="89"/>
      <c r="Y2" s="89"/>
      <c r="Z2" s="89"/>
      <c r="AA2" s="89"/>
      <c r="AB2" s="89"/>
      <c r="AC2" s="89"/>
      <c r="AD2" s="89"/>
      <c r="AE2" s="89"/>
      <c r="AF2" s="89"/>
      <c r="AG2" s="89"/>
      <c r="AH2" s="89"/>
      <c r="AI2" s="89"/>
      <c r="AJ2" s="89"/>
      <c r="AK2" s="89"/>
      <c r="AL2" s="89"/>
      <c r="AM2" s="89"/>
      <c r="AN2" s="89"/>
      <c r="AO2" s="89"/>
      <c r="AP2" s="89"/>
      <c r="AQ2" s="89"/>
      <c r="AR2" s="89"/>
      <c r="AS2" s="89"/>
      <c r="AT2" s="89"/>
      <c r="AU2" s="89"/>
      <c r="AV2" s="89"/>
      <c r="AW2" s="89"/>
      <c r="AX2" s="89"/>
      <c r="AY2" s="89"/>
      <c r="AZ2" s="89"/>
      <c r="BA2" s="89"/>
      <c r="BB2" s="89"/>
      <c r="BC2" s="89"/>
    </row>
    <row r="3" spans="1:55" s="35" customFormat="1" ht="15" customHeight="1" x14ac:dyDescent="0.2">
      <c r="A3" s="184" t="s">
        <v>202</v>
      </c>
      <c r="B3" s="145"/>
      <c r="C3" s="145"/>
      <c r="D3" s="146"/>
      <c r="E3" s="147"/>
      <c r="F3" s="147"/>
      <c r="G3" s="147"/>
      <c r="H3" s="145"/>
      <c r="I3" s="145"/>
      <c r="J3" s="145"/>
      <c r="K3" s="145"/>
      <c r="L3" s="145"/>
      <c r="M3" s="145"/>
      <c r="N3" s="145"/>
      <c r="O3" s="8"/>
      <c r="P3" s="90"/>
      <c r="Q3" s="91"/>
      <c r="R3" s="92"/>
      <c r="S3" s="92"/>
      <c r="T3" s="92"/>
      <c r="U3" s="90"/>
      <c r="V3" s="91"/>
      <c r="W3" s="92"/>
      <c r="X3" s="92"/>
      <c r="Y3" s="92"/>
      <c r="Z3" s="90"/>
      <c r="AA3" s="91"/>
      <c r="AB3" s="92"/>
      <c r="AC3" s="92"/>
      <c r="AD3" s="92"/>
      <c r="AE3" s="8"/>
      <c r="AF3" s="8"/>
      <c r="AG3" s="8"/>
      <c r="AH3" s="8"/>
      <c r="AI3" s="8"/>
      <c r="AJ3" s="8"/>
      <c r="AK3" s="8"/>
      <c r="AL3" s="8"/>
      <c r="AM3" s="8"/>
      <c r="AN3" s="8"/>
      <c r="AO3" s="8"/>
      <c r="AP3" s="8"/>
      <c r="AQ3" s="8"/>
      <c r="AR3" s="8"/>
      <c r="AS3" s="8"/>
      <c r="AT3" s="8"/>
      <c r="AU3" s="8"/>
      <c r="AV3" s="8"/>
      <c r="AW3" s="8"/>
      <c r="AX3" s="8"/>
      <c r="AY3" s="8"/>
      <c r="AZ3" s="8"/>
      <c r="BA3" s="8"/>
      <c r="BB3" s="8"/>
      <c r="BC3" s="8"/>
    </row>
    <row r="4" spans="1:55" ht="36.75" customHeight="1" x14ac:dyDescent="0.2">
      <c r="A4" s="93" t="s">
        <v>115</v>
      </c>
      <c r="B4" s="94" t="s">
        <v>116</v>
      </c>
      <c r="C4" s="95" t="s">
        <v>117</v>
      </c>
      <c r="D4" s="34" t="s">
        <v>165</v>
      </c>
      <c r="E4" s="34" t="s">
        <v>166</v>
      </c>
      <c r="F4" s="34" t="s">
        <v>181</v>
      </c>
      <c r="G4" s="34" t="s">
        <v>167</v>
      </c>
      <c r="H4" s="34" t="s">
        <v>168</v>
      </c>
      <c r="I4" s="34" t="s">
        <v>169</v>
      </c>
      <c r="J4" s="34" t="s">
        <v>170</v>
      </c>
      <c r="K4" s="34" t="s">
        <v>171</v>
      </c>
      <c r="L4" s="34" t="s">
        <v>172</v>
      </c>
      <c r="M4" s="34" t="s">
        <v>173</v>
      </c>
      <c r="N4" s="34" t="s">
        <v>174</v>
      </c>
      <c r="O4" s="96"/>
      <c r="P4" s="97"/>
      <c r="Q4" s="98"/>
      <c r="R4" s="96"/>
      <c r="S4" s="96"/>
      <c r="T4" s="96"/>
      <c r="U4" s="97"/>
      <c r="V4" s="98"/>
      <c r="W4" s="96"/>
      <c r="X4" s="96"/>
      <c r="Y4" s="96"/>
      <c r="Z4" s="97"/>
      <c r="AA4" s="98"/>
      <c r="AB4" s="96"/>
      <c r="AC4" s="96"/>
      <c r="AD4" s="96"/>
      <c r="AE4" s="97"/>
      <c r="AF4" s="98"/>
      <c r="AG4" s="96"/>
      <c r="AH4" s="96"/>
      <c r="AI4" s="96"/>
      <c r="AJ4" s="97"/>
      <c r="AK4" s="98"/>
      <c r="AL4" s="96"/>
      <c r="AM4" s="96"/>
      <c r="AN4" s="96"/>
      <c r="AO4" s="97"/>
      <c r="AP4" s="98"/>
      <c r="AQ4" s="96"/>
      <c r="AR4" s="96"/>
      <c r="AS4" s="96"/>
      <c r="AT4" s="97"/>
      <c r="AU4" s="98"/>
      <c r="AV4" s="96"/>
      <c r="AW4" s="96"/>
      <c r="AX4" s="96"/>
      <c r="AY4" s="97"/>
      <c r="AZ4" s="98"/>
      <c r="BA4" s="96"/>
      <c r="BB4" s="96"/>
      <c r="BC4" s="96"/>
    </row>
    <row r="5" spans="1:55" s="7" customFormat="1" ht="15" customHeight="1" x14ac:dyDescent="0.2">
      <c r="A5" s="99" t="s">
        <v>118</v>
      </c>
      <c r="B5" s="99" t="s">
        <v>119</v>
      </c>
      <c r="C5" s="99" t="s">
        <v>38</v>
      </c>
      <c r="D5" s="72" t="s">
        <v>57</v>
      </c>
      <c r="E5" s="72" t="s">
        <v>120</v>
      </c>
      <c r="F5" s="72" t="s">
        <v>120</v>
      </c>
      <c r="G5" s="72" t="s">
        <v>120</v>
      </c>
      <c r="H5" s="72" t="s">
        <v>120</v>
      </c>
      <c r="I5" s="72" t="s">
        <v>120</v>
      </c>
      <c r="J5" s="72" t="s">
        <v>120</v>
      </c>
      <c r="K5" s="72" t="s">
        <v>120</v>
      </c>
      <c r="L5" s="72" t="s">
        <v>120</v>
      </c>
      <c r="M5" s="72" t="s">
        <v>120</v>
      </c>
      <c r="N5" s="72" t="s">
        <v>120</v>
      </c>
      <c r="P5" s="36"/>
      <c r="Q5" s="100"/>
      <c r="U5" s="36"/>
      <c r="V5" s="100"/>
      <c r="W5" s="101"/>
      <c r="X5" s="101"/>
      <c r="Y5" s="101"/>
      <c r="Z5" s="36"/>
      <c r="AA5" s="100"/>
      <c r="AB5" s="101"/>
      <c r="AC5" s="101"/>
      <c r="AD5" s="101"/>
      <c r="AE5" s="36"/>
      <c r="AF5" s="100"/>
      <c r="AG5" s="101"/>
      <c r="AH5" s="101"/>
      <c r="AI5" s="101"/>
      <c r="AJ5" s="36"/>
      <c r="AK5" s="100"/>
      <c r="AL5" s="101"/>
      <c r="AM5" s="101"/>
      <c r="AN5" s="101"/>
      <c r="AO5" s="36"/>
      <c r="AP5" s="100"/>
      <c r="AQ5" s="101"/>
      <c r="AR5" s="101"/>
      <c r="AS5" s="101"/>
      <c r="AT5" s="36"/>
      <c r="AU5" s="100"/>
      <c r="AV5" s="101"/>
      <c r="AW5" s="101"/>
      <c r="AX5" s="101"/>
      <c r="AY5" s="36"/>
      <c r="AZ5" s="100"/>
      <c r="BA5" s="101"/>
      <c r="BB5" s="101"/>
      <c r="BC5" s="101"/>
    </row>
    <row r="6" spans="1:55" ht="15" customHeight="1" x14ac:dyDescent="0.2">
      <c r="A6" s="2" t="s">
        <v>118</v>
      </c>
      <c r="B6" s="2" t="s">
        <v>119</v>
      </c>
      <c r="C6" s="2" t="s">
        <v>39</v>
      </c>
      <c r="D6" s="38" t="s">
        <v>57</v>
      </c>
      <c r="E6" s="38" t="s">
        <v>120</v>
      </c>
      <c r="F6" s="38" t="s">
        <v>120</v>
      </c>
      <c r="G6" s="38" t="s">
        <v>120</v>
      </c>
      <c r="H6" s="38" t="s">
        <v>120</v>
      </c>
      <c r="I6" s="38" t="s">
        <v>120</v>
      </c>
      <c r="J6" s="38" t="s">
        <v>120</v>
      </c>
      <c r="K6" s="38" t="s">
        <v>120</v>
      </c>
      <c r="L6" s="38" t="s">
        <v>120</v>
      </c>
      <c r="M6" s="38" t="s">
        <v>120</v>
      </c>
      <c r="N6" s="38" t="s">
        <v>120</v>
      </c>
      <c r="P6" s="36"/>
      <c r="Q6" s="38"/>
      <c r="U6" s="36"/>
      <c r="V6" s="38"/>
      <c r="W6" s="69"/>
      <c r="X6" s="69"/>
      <c r="Y6" s="69"/>
      <c r="Z6" s="36"/>
      <c r="AA6" s="38"/>
      <c r="AB6" s="69"/>
      <c r="AC6" s="69"/>
      <c r="AD6" s="69"/>
      <c r="AE6" s="36"/>
      <c r="AF6" s="38"/>
      <c r="AG6" s="69"/>
      <c r="AH6" s="69"/>
      <c r="AI6" s="69"/>
      <c r="AJ6" s="36"/>
      <c r="AK6" s="38"/>
      <c r="AL6" s="69"/>
      <c r="AM6" s="69"/>
      <c r="AN6" s="69"/>
      <c r="AO6" s="36"/>
      <c r="AP6" s="38"/>
      <c r="AQ6" s="69"/>
      <c r="AR6" s="69"/>
      <c r="AS6" s="69"/>
      <c r="AT6" s="36"/>
      <c r="AU6" s="38"/>
      <c r="AV6" s="69"/>
      <c r="AW6" s="69"/>
      <c r="AX6" s="69"/>
      <c r="AY6" s="36"/>
      <c r="AZ6" s="38"/>
      <c r="BA6" s="69"/>
      <c r="BB6" s="69"/>
      <c r="BC6" s="69"/>
    </row>
    <row r="7" spans="1:55" ht="15" customHeight="1" x14ac:dyDescent="0.2">
      <c r="A7" s="2" t="s">
        <v>118</v>
      </c>
      <c r="B7" s="2" t="s">
        <v>119</v>
      </c>
      <c r="C7" s="2" t="s">
        <v>40</v>
      </c>
      <c r="D7" s="69">
        <v>83</v>
      </c>
      <c r="E7" s="69" t="s">
        <v>120</v>
      </c>
      <c r="F7" s="69" t="s">
        <v>120</v>
      </c>
      <c r="G7" s="69" t="s">
        <v>120</v>
      </c>
      <c r="H7" s="69" t="s">
        <v>120</v>
      </c>
      <c r="I7" s="69" t="s">
        <v>120</v>
      </c>
      <c r="J7" s="69" t="s">
        <v>120</v>
      </c>
      <c r="K7" s="69" t="s">
        <v>120</v>
      </c>
      <c r="L7" s="69" t="s">
        <v>120</v>
      </c>
      <c r="M7" s="69" t="s">
        <v>120</v>
      </c>
      <c r="N7" s="69" t="s">
        <v>120</v>
      </c>
      <c r="P7" s="36"/>
      <c r="Q7" s="38"/>
      <c r="U7" s="36"/>
      <c r="V7" s="38"/>
      <c r="W7" s="69"/>
      <c r="X7" s="69"/>
      <c r="Y7" s="69"/>
      <c r="Z7" s="36"/>
      <c r="AA7" s="38"/>
      <c r="AB7" s="69"/>
      <c r="AC7" s="69"/>
      <c r="AD7" s="69"/>
      <c r="AE7" s="36"/>
      <c r="AF7" s="38"/>
      <c r="AG7" s="69"/>
      <c r="AH7" s="69"/>
      <c r="AI7" s="69"/>
      <c r="AJ7" s="36"/>
      <c r="AK7" s="38"/>
      <c r="AL7" s="69"/>
      <c r="AM7" s="69"/>
      <c r="AN7" s="69"/>
      <c r="AO7" s="36"/>
      <c r="AP7" s="38"/>
      <c r="AQ7" s="69"/>
      <c r="AR7" s="69"/>
      <c r="AS7" s="69"/>
      <c r="AT7" s="36"/>
      <c r="AU7" s="38"/>
      <c r="AV7" s="69"/>
      <c r="AW7" s="69"/>
      <c r="AX7" s="69"/>
      <c r="AY7" s="36"/>
      <c r="AZ7" s="38"/>
      <c r="BA7" s="69"/>
      <c r="BB7" s="69"/>
      <c r="BC7" s="69"/>
    </row>
    <row r="8" spans="1:55" ht="15" customHeight="1" x14ac:dyDescent="0.2">
      <c r="A8" s="2" t="s">
        <v>118</v>
      </c>
      <c r="B8" s="2" t="s">
        <v>119</v>
      </c>
      <c r="C8" s="2" t="s">
        <v>41</v>
      </c>
      <c r="D8" s="69">
        <v>15</v>
      </c>
      <c r="E8" s="69" t="s">
        <v>120</v>
      </c>
      <c r="F8" s="69" t="s">
        <v>120</v>
      </c>
      <c r="G8" s="69" t="s">
        <v>120</v>
      </c>
      <c r="H8" s="69" t="s">
        <v>120</v>
      </c>
      <c r="I8" s="69" t="s">
        <v>120</v>
      </c>
      <c r="J8" s="69" t="s">
        <v>120</v>
      </c>
      <c r="K8" s="69" t="s">
        <v>120</v>
      </c>
      <c r="L8" s="69" t="s">
        <v>120</v>
      </c>
      <c r="M8" s="69" t="s">
        <v>120</v>
      </c>
      <c r="N8" s="69" t="s">
        <v>120</v>
      </c>
      <c r="P8" s="36"/>
      <c r="Q8" s="38"/>
      <c r="U8" s="36"/>
      <c r="V8" s="38"/>
      <c r="W8" s="69"/>
      <c r="X8" s="69"/>
      <c r="Y8" s="69"/>
      <c r="Z8" s="36"/>
      <c r="AA8" s="38"/>
      <c r="AB8" s="69"/>
      <c r="AC8" s="69"/>
      <c r="AD8" s="69"/>
      <c r="AE8" s="36"/>
      <c r="AF8" s="38"/>
      <c r="AG8" s="69"/>
      <c r="AH8" s="69"/>
      <c r="AI8" s="69"/>
      <c r="AJ8" s="36"/>
      <c r="AK8" s="38"/>
      <c r="AL8" s="69"/>
      <c r="AM8" s="69"/>
      <c r="AN8" s="69"/>
      <c r="AO8" s="36"/>
      <c r="AP8" s="38"/>
      <c r="AQ8" s="69"/>
      <c r="AR8" s="69"/>
      <c r="AS8" s="69"/>
      <c r="AT8" s="36"/>
      <c r="AU8" s="38"/>
      <c r="AV8" s="69"/>
      <c r="AW8" s="69"/>
      <c r="AX8" s="69"/>
      <c r="AY8" s="36"/>
      <c r="AZ8" s="38"/>
      <c r="BA8" s="69"/>
      <c r="BB8" s="69"/>
      <c r="BC8" s="69"/>
    </row>
    <row r="9" spans="1:55" ht="15" customHeight="1" x14ac:dyDescent="0.2">
      <c r="A9" s="56" t="s">
        <v>118</v>
      </c>
      <c r="B9" s="56" t="s">
        <v>119</v>
      </c>
      <c r="C9" s="56" t="s">
        <v>42</v>
      </c>
      <c r="D9" s="102">
        <v>18</v>
      </c>
      <c r="E9" s="102" t="s">
        <v>120</v>
      </c>
      <c r="F9" s="102" t="s">
        <v>120</v>
      </c>
      <c r="G9" s="102" t="s">
        <v>120</v>
      </c>
      <c r="H9" s="102" t="s">
        <v>120</v>
      </c>
      <c r="I9" s="102" t="s">
        <v>120</v>
      </c>
      <c r="J9" s="102" t="s">
        <v>120</v>
      </c>
      <c r="K9" s="102" t="s">
        <v>120</v>
      </c>
      <c r="L9" s="102" t="s">
        <v>120</v>
      </c>
      <c r="M9" s="102" t="s">
        <v>120</v>
      </c>
      <c r="N9" s="102" t="s">
        <v>120</v>
      </c>
      <c r="P9" s="36"/>
      <c r="Q9" s="38"/>
      <c r="U9" s="36"/>
      <c r="V9" s="38"/>
      <c r="W9" s="69"/>
      <c r="X9" s="69"/>
      <c r="Y9" s="69"/>
      <c r="Z9" s="36"/>
      <c r="AA9" s="38"/>
      <c r="AB9" s="69"/>
      <c r="AC9" s="69"/>
      <c r="AD9" s="69"/>
      <c r="AE9" s="36"/>
      <c r="AF9" s="38"/>
      <c r="AG9" s="69"/>
      <c r="AH9" s="69"/>
      <c r="AI9" s="69"/>
      <c r="AJ9" s="36"/>
      <c r="AK9" s="38"/>
      <c r="AL9" s="69"/>
      <c r="AM9" s="69"/>
      <c r="AN9" s="69"/>
      <c r="AO9" s="36"/>
      <c r="AP9" s="38"/>
      <c r="AQ9" s="69"/>
      <c r="AR9" s="69"/>
      <c r="AS9" s="69"/>
      <c r="AT9" s="36"/>
      <c r="AU9" s="38"/>
      <c r="AV9" s="69"/>
      <c r="AW9" s="69"/>
      <c r="AX9" s="69"/>
      <c r="AY9" s="36"/>
      <c r="AZ9" s="38"/>
      <c r="BA9" s="69"/>
      <c r="BB9" s="69"/>
      <c r="BC9" s="69"/>
    </row>
    <row r="10" spans="1:55" s="7" customFormat="1" ht="15" customHeight="1" x14ac:dyDescent="0.2">
      <c r="A10" s="99" t="s">
        <v>118</v>
      </c>
      <c r="B10" s="99" t="s">
        <v>121</v>
      </c>
      <c r="C10" s="99" t="s">
        <v>38</v>
      </c>
      <c r="D10" s="72">
        <v>72.368421052631575</v>
      </c>
      <c r="E10" s="72">
        <v>74.747474747474755</v>
      </c>
      <c r="F10" s="72">
        <v>73.529411764705884</v>
      </c>
      <c r="G10" s="72">
        <v>69.512195121951223</v>
      </c>
      <c r="H10" s="72">
        <v>70.754716981132077</v>
      </c>
      <c r="I10" s="72">
        <v>60.759493670886073</v>
      </c>
      <c r="J10" s="72">
        <v>64.835164835164832</v>
      </c>
      <c r="K10" s="72">
        <v>80.357142857142861</v>
      </c>
      <c r="L10" s="72">
        <v>58.333333333333336</v>
      </c>
      <c r="M10" s="72" t="s">
        <v>57</v>
      </c>
      <c r="N10" s="72" t="s">
        <v>57</v>
      </c>
      <c r="P10" s="36"/>
      <c r="Q10" s="100"/>
      <c r="U10" s="36"/>
      <c r="V10" s="100"/>
      <c r="W10" s="101"/>
      <c r="X10" s="101"/>
      <c r="Y10" s="101"/>
      <c r="Z10" s="36"/>
      <c r="AA10" s="100"/>
      <c r="AB10" s="101"/>
      <c r="AC10" s="101"/>
      <c r="AD10" s="101"/>
      <c r="AE10" s="36"/>
      <c r="AF10" s="100"/>
      <c r="AG10" s="101"/>
      <c r="AH10" s="101"/>
      <c r="AI10" s="101"/>
      <c r="AJ10" s="36"/>
      <c r="AK10" s="100"/>
      <c r="AL10" s="101"/>
      <c r="AM10" s="101"/>
      <c r="AN10" s="101"/>
      <c r="AO10" s="36"/>
      <c r="AP10" s="100"/>
      <c r="AQ10" s="101"/>
      <c r="AR10" s="101"/>
      <c r="AS10" s="101"/>
      <c r="AT10" s="36"/>
      <c r="AU10" s="100"/>
      <c r="AV10" s="101"/>
      <c r="AW10" s="101"/>
      <c r="AX10" s="101"/>
      <c r="AY10" s="36"/>
      <c r="AZ10" s="100"/>
      <c r="BA10" s="101"/>
      <c r="BB10" s="101"/>
      <c r="BC10" s="101"/>
    </row>
    <row r="11" spans="1:55" ht="15" customHeight="1" x14ac:dyDescent="0.2">
      <c r="A11" s="2" t="s">
        <v>118</v>
      </c>
      <c r="B11" s="2" t="s">
        <v>121</v>
      </c>
      <c r="C11" s="2" t="s">
        <v>39</v>
      </c>
      <c r="D11" s="38">
        <v>4.418181818181818</v>
      </c>
      <c r="E11" s="38">
        <v>4.7162162162162158</v>
      </c>
      <c r="F11" s="38">
        <v>4.3600000000000003</v>
      </c>
      <c r="G11" s="38">
        <v>5.3684210526315788</v>
      </c>
      <c r="H11" s="38">
        <v>4.5733333333333333</v>
      </c>
      <c r="I11" s="38">
        <v>4.5</v>
      </c>
      <c r="J11" s="38">
        <v>3.6779661016949152</v>
      </c>
      <c r="K11" s="38">
        <v>3.1555555555555554</v>
      </c>
      <c r="L11" s="38" t="s">
        <v>57</v>
      </c>
      <c r="M11" s="38" t="s">
        <v>57</v>
      </c>
      <c r="N11" s="38" t="s">
        <v>57</v>
      </c>
      <c r="P11" s="36"/>
      <c r="Q11" s="38"/>
      <c r="U11" s="36"/>
      <c r="V11" s="38"/>
      <c r="W11" s="69"/>
      <c r="X11" s="69"/>
      <c r="Y11" s="69"/>
      <c r="Z11" s="36"/>
      <c r="AA11" s="38"/>
      <c r="AB11" s="69"/>
      <c r="AC11" s="69"/>
      <c r="AD11" s="69"/>
      <c r="AE11" s="36"/>
      <c r="AF11" s="38"/>
      <c r="AG11" s="69"/>
      <c r="AH11" s="69"/>
      <c r="AI11" s="69"/>
      <c r="AJ11" s="36"/>
      <c r="AK11" s="38"/>
      <c r="AL11" s="69"/>
      <c r="AM11" s="69"/>
      <c r="AN11" s="69"/>
      <c r="AO11" s="36"/>
      <c r="AP11" s="38"/>
      <c r="AQ11" s="69"/>
      <c r="AR11" s="69"/>
      <c r="AS11" s="69"/>
      <c r="AT11" s="36"/>
      <c r="AU11" s="38"/>
      <c r="AV11" s="69"/>
      <c r="AW11" s="69"/>
      <c r="AX11" s="69"/>
      <c r="AY11" s="36"/>
      <c r="AZ11" s="38"/>
      <c r="BA11" s="69"/>
      <c r="BB11" s="69"/>
      <c r="BC11" s="69"/>
    </row>
    <row r="12" spans="1:55" ht="15" customHeight="1" x14ac:dyDescent="0.2">
      <c r="A12" s="2" t="s">
        <v>118</v>
      </c>
      <c r="B12" s="2" t="s">
        <v>121</v>
      </c>
      <c r="C12" s="2" t="s">
        <v>40</v>
      </c>
      <c r="D12" s="69">
        <v>243</v>
      </c>
      <c r="E12" s="69">
        <v>349</v>
      </c>
      <c r="F12" s="69">
        <v>327</v>
      </c>
      <c r="G12" s="69">
        <v>306</v>
      </c>
      <c r="H12" s="69">
        <v>343</v>
      </c>
      <c r="I12" s="69">
        <v>216</v>
      </c>
      <c r="J12" s="69">
        <v>217</v>
      </c>
      <c r="K12" s="69">
        <v>142</v>
      </c>
      <c r="L12" s="69">
        <v>106</v>
      </c>
      <c r="M12" s="68">
        <v>78</v>
      </c>
      <c r="N12" s="68">
        <v>69</v>
      </c>
      <c r="P12" s="36"/>
      <c r="Q12" s="38"/>
      <c r="U12" s="36"/>
      <c r="V12" s="38"/>
      <c r="W12" s="69"/>
      <c r="X12" s="69"/>
      <c r="Y12" s="69"/>
      <c r="Z12" s="36"/>
      <c r="AA12" s="38"/>
      <c r="AB12" s="69"/>
      <c r="AC12" s="69"/>
      <c r="AD12" s="69"/>
      <c r="AE12" s="36"/>
      <c r="AF12" s="38"/>
      <c r="AG12" s="69"/>
      <c r="AH12" s="69"/>
      <c r="AI12" s="69"/>
      <c r="AJ12" s="36"/>
      <c r="AK12" s="38"/>
      <c r="AL12" s="69"/>
      <c r="AM12" s="69"/>
      <c r="AN12" s="69"/>
      <c r="AO12" s="36"/>
      <c r="AP12" s="38"/>
      <c r="AQ12" s="69"/>
      <c r="AR12" s="69"/>
      <c r="AS12" s="69"/>
      <c r="AT12" s="36"/>
      <c r="AU12" s="38"/>
      <c r="AV12" s="69"/>
      <c r="AW12" s="69"/>
      <c r="AX12" s="69"/>
      <c r="AY12" s="36"/>
      <c r="AZ12" s="38"/>
      <c r="BA12" s="69"/>
      <c r="BB12" s="69"/>
      <c r="BC12" s="69"/>
    </row>
    <row r="13" spans="1:55" ht="15" customHeight="1" x14ac:dyDescent="0.2">
      <c r="A13" s="2" t="s">
        <v>118</v>
      </c>
      <c r="B13" s="2" t="s">
        <v>121</v>
      </c>
      <c r="C13" s="2" t="s">
        <v>41</v>
      </c>
      <c r="D13" s="69">
        <v>55</v>
      </c>
      <c r="E13" s="69">
        <v>74</v>
      </c>
      <c r="F13" s="69">
        <v>75</v>
      </c>
      <c r="G13" s="69">
        <v>57</v>
      </c>
      <c r="H13" s="69">
        <v>75</v>
      </c>
      <c r="I13" s="69">
        <v>48</v>
      </c>
      <c r="J13" s="69">
        <v>59</v>
      </c>
      <c r="K13" s="69">
        <v>45</v>
      </c>
      <c r="L13" s="69">
        <v>21</v>
      </c>
      <c r="M13" s="68">
        <v>13</v>
      </c>
      <c r="N13" s="68">
        <v>10</v>
      </c>
      <c r="P13" s="36"/>
      <c r="Q13" s="38"/>
      <c r="U13" s="36"/>
      <c r="V13" s="38"/>
      <c r="W13" s="69"/>
      <c r="X13" s="69"/>
      <c r="Y13" s="69"/>
      <c r="Z13" s="36"/>
      <c r="AA13" s="38"/>
      <c r="AB13" s="69"/>
      <c r="AC13" s="69"/>
      <c r="AD13" s="69"/>
      <c r="AE13" s="36"/>
      <c r="AF13" s="38"/>
      <c r="AG13" s="69"/>
      <c r="AH13" s="69"/>
      <c r="AI13" s="69"/>
      <c r="AJ13" s="36"/>
      <c r="AK13" s="38"/>
      <c r="AL13" s="69"/>
      <c r="AM13" s="69"/>
      <c r="AN13" s="69"/>
      <c r="AO13" s="36"/>
      <c r="AP13" s="38"/>
      <c r="AQ13" s="69"/>
      <c r="AR13" s="69"/>
      <c r="AS13" s="69"/>
      <c r="AT13" s="36"/>
      <c r="AU13" s="38"/>
      <c r="AV13" s="69"/>
      <c r="AW13" s="69"/>
      <c r="AX13" s="69"/>
      <c r="AY13" s="36"/>
      <c r="AZ13" s="38"/>
      <c r="BA13" s="69"/>
      <c r="BB13" s="69"/>
      <c r="BC13" s="69"/>
    </row>
    <row r="14" spans="1:55" ht="15" customHeight="1" x14ac:dyDescent="0.2">
      <c r="A14" s="56" t="s">
        <v>118</v>
      </c>
      <c r="B14" s="56" t="s">
        <v>121</v>
      </c>
      <c r="C14" s="56" t="s">
        <v>42</v>
      </c>
      <c r="D14" s="102">
        <v>76</v>
      </c>
      <c r="E14" s="102">
        <v>99</v>
      </c>
      <c r="F14" s="102">
        <v>102</v>
      </c>
      <c r="G14" s="102">
        <v>82</v>
      </c>
      <c r="H14" s="102">
        <v>106</v>
      </c>
      <c r="I14" s="102">
        <v>79</v>
      </c>
      <c r="J14" s="102">
        <v>91</v>
      </c>
      <c r="K14" s="102">
        <v>56</v>
      </c>
      <c r="L14" s="102">
        <v>36</v>
      </c>
      <c r="M14" s="70">
        <v>21</v>
      </c>
      <c r="N14" s="70">
        <v>20</v>
      </c>
      <c r="P14" s="36"/>
      <c r="Q14" s="38"/>
      <c r="U14" s="36"/>
      <c r="V14" s="38"/>
      <c r="W14" s="69"/>
      <c r="X14" s="69"/>
      <c r="Y14" s="69"/>
      <c r="Z14" s="36"/>
      <c r="AA14" s="38"/>
      <c r="AB14" s="69"/>
      <c r="AC14" s="69"/>
      <c r="AD14" s="69"/>
      <c r="AE14" s="36"/>
      <c r="AF14" s="38"/>
      <c r="AG14" s="69"/>
      <c r="AH14" s="69"/>
      <c r="AI14" s="69"/>
      <c r="AJ14" s="36"/>
      <c r="AK14" s="38"/>
      <c r="AL14" s="69"/>
      <c r="AM14" s="69"/>
      <c r="AN14" s="69"/>
      <c r="AO14" s="36"/>
      <c r="AP14" s="38"/>
      <c r="AQ14" s="69"/>
      <c r="AR14" s="69"/>
      <c r="AS14" s="69"/>
      <c r="AT14" s="36"/>
      <c r="AU14" s="38"/>
      <c r="AV14" s="69"/>
      <c r="AW14" s="69"/>
      <c r="AX14" s="69"/>
      <c r="AY14" s="36"/>
      <c r="AZ14" s="38"/>
      <c r="BA14" s="69"/>
      <c r="BB14" s="69"/>
      <c r="BC14" s="69"/>
    </row>
    <row r="15" spans="1:55" s="7" customFormat="1" ht="15" customHeight="1" x14ac:dyDescent="0.2">
      <c r="A15" s="99" t="s">
        <v>118</v>
      </c>
      <c r="B15" s="99" t="s">
        <v>122</v>
      </c>
      <c r="C15" s="99" t="s">
        <v>38</v>
      </c>
      <c r="D15" s="72">
        <v>66.129032258064512</v>
      </c>
      <c r="E15" s="72">
        <v>67.88990825688073</v>
      </c>
      <c r="F15" s="72">
        <v>64.035087719298247</v>
      </c>
      <c r="G15" s="72">
        <v>68.493150684931507</v>
      </c>
      <c r="H15" s="72">
        <v>70.238095238095241</v>
      </c>
      <c r="I15" s="72">
        <v>68.656716417910445</v>
      </c>
      <c r="J15" s="72">
        <v>63.46153846153846</v>
      </c>
      <c r="K15" s="72">
        <v>60</v>
      </c>
      <c r="L15" s="72" t="s">
        <v>57</v>
      </c>
      <c r="M15" s="72" t="s">
        <v>57</v>
      </c>
      <c r="N15" s="72" t="s">
        <v>57</v>
      </c>
      <c r="P15" s="36"/>
      <c r="Q15" s="100"/>
      <c r="U15" s="36"/>
      <c r="V15" s="100"/>
      <c r="W15" s="101"/>
      <c r="X15" s="101"/>
      <c r="Y15" s="101"/>
      <c r="Z15" s="36"/>
      <c r="AA15" s="100"/>
      <c r="AB15" s="101"/>
      <c r="AC15" s="101"/>
      <c r="AD15" s="101"/>
      <c r="AE15" s="36"/>
      <c r="AF15" s="100"/>
      <c r="AG15" s="101"/>
      <c r="AH15" s="101"/>
      <c r="AI15" s="101"/>
      <c r="AJ15" s="36"/>
      <c r="AK15" s="100"/>
      <c r="AL15" s="101"/>
      <c r="AM15" s="101"/>
      <c r="AN15" s="101"/>
      <c r="AO15" s="36"/>
      <c r="AP15" s="100"/>
      <c r="AQ15" s="101"/>
      <c r="AR15" s="101"/>
      <c r="AS15" s="101"/>
      <c r="AT15" s="36"/>
      <c r="AU15" s="100"/>
      <c r="AV15" s="101"/>
      <c r="AW15" s="101"/>
      <c r="AX15" s="101"/>
      <c r="AY15" s="36"/>
      <c r="AZ15" s="100"/>
      <c r="BA15" s="101"/>
      <c r="BB15" s="101"/>
      <c r="BC15" s="101"/>
    </row>
    <row r="16" spans="1:55" ht="15" customHeight="1" x14ac:dyDescent="0.2">
      <c r="A16" s="2" t="s">
        <v>118</v>
      </c>
      <c r="B16" s="2" t="s">
        <v>122</v>
      </c>
      <c r="C16" s="2" t="s">
        <v>39</v>
      </c>
      <c r="D16" s="38">
        <v>4.1341463414634143</v>
      </c>
      <c r="E16" s="38">
        <v>4.4459459459459456</v>
      </c>
      <c r="F16" s="38">
        <v>3.8082191780821919</v>
      </c>
      <c r="G16" s="38">
        <v>4.32</v>
      </c>
      <c r="H16" s="38">
        <v>4.5254237288135597</v>
      </c>
      <c r="I16" s="38">
        <v>3.8043478260869565</v>
      </c>
      <c r="J16" s="38">
        <v>3.3333333333333335</v>
      </c>
      <c r="K16" s="38" t="s">
        <v>57</v>
      </c>
      <c r="L16" s="38" t="s">
        <v>57</v>
      </c>
      <c r="M16" s="38" t="s">
        <v>57</v>
      </c>
      <c r="N16" s="38" t="s">
        <v>57</v>
      </c>
      <c r="P16" s="36"/>
      <c r="Q16" s="38"/>
      <c r="U16" s="36"/>
      <c r="V16" s="38"/>
      <c r="W16" s="69"/>
      <c r="X16" s="69"/>
      <c r="Y16" s="69"/>
      <c r="Z16" s="36"/>
      <c r="AA16" s="38"/>
      <c r="AB16" s="69"/>
      <c r="AC16" s="69"/>
      <c r="AD16" s="69"/>
      <c r="AE16" s="36"/>
      <c r="AF16" s="38"/>
      <c r="AG16" s="69"/>
      <c r="AH16" s="69"/>
      <c r="AI16" s="69"/>
      <c r="AJ16" s="36"/>
      <c r="AK16" s="38"/>
      <c r="AL16" s="69"/>
      <c r="AM16" s="69"/>
      <c r="AN16" s="69"/>
      <c r="AO16" s="36"/>
      <c r="AP16" s="38"/>
      <c r="AQ16" s="69"/>
      <c r="AR16" s="69"/>
      <c r="AS16" s="69"/>
      <c r="AT16" s="36"/>
      <c r="AU16" s="38"/>
      <c r="AV16" s="69"/>
      <c r="AW16" s="69"/>
      <c r="AX16" s="69"/>
      <c r="AY16" s="36"/>
      <c r="AZ16" s="38"/>
      <c r="BA16" s="69"/>
      <c r="BB16" s="69"/>
      <c r="BC16" s="69"/>
    </row>
    <row r="17" spans="1:55" ht="15" customHeight="1" x14ac:dyDescent="0.2">
      <c r="A17" s="2" t="s">
        <v>118</v>
      </c>
      <c r="B17" s="2" t="s">
        <v>122</v>
      </c>
      <c r="C17" s="2" t="s">
        <v>40</v>
      </c>
      <c r="D17" s="69">
        <v>339</v>
      </c>
      <c r="E17" s="69">
        <v>329</v>
      </c>
      <c r="F17" s="69">
        <v>278</v>
      </c>
      <c r="G17" s="69">
        <v>216</v>
      </c>
      <c r="H17" s="69">
        <v>267</v>
      </c>
      <c r="I17" s="69">
        <v>175</v>
      </c>
      <c r="J17" s="69">
        <v>110</v>
      </c>
      <c r="K17" s="69">
        <v>61</v>
      </c>
      <c r="L17" s="69">
        <v>17</v>
      </c>
      <c r="M17" s="68">
        <v>26</v>
      </c>
      <c r="N17" s="68">
        <v>33</v>
      </c>
      <c r="P17" s="36"/>
      <c r="Q17" s="38"/>
      <c r="U17" s="36"/>
      <c r="V17" s="38"/>
      <c r="W17" s="69"/>
      <c r="X17" s="69"/>
      <c r="Y17" s="69"/>
      <c r="Z17" s="36"/>
      <c r="AA17" s="38"/>
      <c r="AB17" s="69"/>
      <c r="AC17" s="69"/>
      <c r="AD17" s="69"/>
      <c r="AE17" s="36"/>
      <c r="AF17" s="38"/>
      <c r="AG17" s="69"/>
      <c r="AH17" s="69"/>
      <c r="AI17" s="69"/>
      <c r="AJ17" s="36"/>
      <c r="AK17" s="38"/>
      <c r="AL17" s="69"/>
      <c r="AM17" s="69"/>
      <c r="AN17" s="69"/>
      <c r="AO17" s="36"/>
      <c r="AP17" s="38"/>
      <c r="AQ17" s="69"/>
      <c r="AR17" s="69"/>
      <c r="AS17" s="69"/>
      <c r="AT17" s="36"/>
      <c r="AU17" s="38"/>
      <c r="AV17" s="69"/>
      <c r="AW17" s="69"/>
      <c r="AX17" s="69"/>
      <c r="AY17" s="36"/>
      <c r="AZ17" s="38"/>
      <c r="BA17" s="69"/>
      <c r="BB17" s="69"/>
      <c r="BC17" s="69"/>
    </row>
    <row r="18" spans="1:55" ht="15" customHeight="1" x14ac:dyDescent="0.2">
      <c r="A18" s="2" t="s">
        <v>118</v>
      </c>
      <c r="B18" s="2" t="s">
        <v>122</v>
      </c>
      <c r="C18" s="2" t="s">
        <v>41</v>
      </c>
      <c r="D18" s="69">
        <v>82</v>
      </c>
      <c r="E18" s="69">
        <v>74</v>
      </c>
      <c r="F18" s="69">
        <v>73</v>
      </c>
      <c r="G18" s="69">
        <v>50</v>
      </c>
      <c r="H18" s="69">
        <v>59</v>
      </c>
      <c r="I18" s="69">
        <v>46</v>
      </c>
      <c r="J18" s="69">
        <v>33</v>
      </c>
      <c r="K18" s="69">
        <v>24</v>
      </c>
      <c r="L18" s="69">
        <v>8</v>
      </c>
      <c r="M18" s="68">
        <v>9</v>
      </c>
      <c r="N18" s="68">
        <v>11</v>
      </c>
      <c r="P18" s="36"/>
      <c r="Q18" s="38"/>
      <c r="U18" s="36"/>
      <c r="V18" s="38"/>
      <c r="W18" s="69"/>
      <c r="X18" s="69"/>
      <c r="Y18" s="69"/>
      <c r="Z18" s="36"/>
      <c r="AA18" s="38"/>
      <c r="AB18" s="69"/>
      <c r="AC18" s="69"/>
      <c r="AD18" s="69"/>
      <c r="AE18" s="36"/>
      <c r="AF18" s="38"/>
      <c r="AG18" s="69"/>
      <c r="AH18" s="69"/>
      <c r="AI18" s="69"/>
      <c r="AJ18" s="36"/>
      <c r="AK18" s="38"/>
      <c r="AL18" s="69"/>
      <c r="AM18" s="69"/>
      <c r="AN18" s="69"/>
      <c r="AO18" s="36"/>
      <c r="AP18" s="38"/>
      <c r="AQ18" s="69"/>
      <c r="AR18" s="69"/>
      <c r="AS18" s="69"/>
      <c r="AT18" s="36"/>
      <c r="AU18" s="38"/>
      <c r="AV18" s="69"/>
      <c r="AW18" s="69"/>
      <c r="AX18" s="69"/>
      <c r="AY18" s="36"/>
      <c r="AZ18" s="38"/>
      <c r="BA18" s="69"/>
      <c r="BB18" s="69"/>
      <c r="BC18" s="69"/>
    </row>
    <row r="19" spans="1:55" ht="15" customHeight="1" x14ac:dyDescent="0.2">
      <c r="A19" s="56" t="s">
        <v>118</v>
      </c>
      <c r="B19" s="56" t="s">
        <v>122</v>
      </c>
      <c r="C19" s="56" t="s">
        <v>42</v>
      </c>
      <c r="D19" s="102">
        <v>124</v>
      </c>
      <c r="E19" s="102">
        <v>109</v>
      </c>
      <c r="F19" s="102">
        <v>114</v>
      </c>
      <c r="G19" s="102">
        <v>73</v>
      </c>
      <c r="H19" s="102">
        <v>84</v>
      </c>
      <c r="I19" s="102">
        <v>67</v>
      </c>
      <c r="J19" s="102">
        <v>52</v>
      </c>
      <c r="K19" s="102">
        <v>40</v>
      </c>
      <c r="L19" s="102">
        <v>14</v>
      </c>
      <c r="M19" s="70">
        <v>13</v>
      </c>
      <c r="N19" s="70">
        <v>17</v>
      </c>
      <c r="P19" s="36"/>
      <c r="Q19" s="38"/>
      <c r="U19" s="36"/>
      <c r="V19" s="38"/>
      <c r="W19" s="69"/>
      <c r="X19" s="69"/>
      <c r="Y19" s="69"/>
      <c r="Z19" s="36"/>
      <c r="AA19" s="38"/>
      <c r="AB19" s="69"/>
      <c r="AC19" s="69"/>
      <c r="AD19" s="69"/>
      <c r="AE19" s="36"/>
      <c r="AF19" s="38"/>
      <c r="AG19" s="69"/>
      <c r="AH19" s="69"/>
      <c r="AI19" s="69"/>
      <c r="AJ19" s="36"/>
      <c r="AK19" s="38"/>
      <c r="AL19" s="69"/>
      <c r="AM19" s="69"/>
      <c r="AN19" s="69"/>
      <c r="AO19" s="36"/>
      <c r="AP19" s="38"/>
      <c r="AQ19" s="69"/>
      <c r="AR19" s="69"/>
      <c r="AS19" s="69"/>
      <c r="AT19" s="36"/>
      <c r="AU19" s="38"/>
      <c r="AV19" s="69"/>
      <c r="AW19" s="69"/>
      <c r="AX19" s="69"/>
      <c r="AY19" s="36"/>
      <c r="AZ19" s="38"/>
      <c r="BA19" s="69"/>
      <c r="BB19" s="69"/>
      <c r="BC19" s="69"/>
    </row>
    <row r="20" spans="1:55" s="7" customFormat="1" ht="15" customHeight="1" x14ac:dyDescent="0.2">
      <c r="A20" s="99" t="s">
        <v>118</v>
      </c>
      <c r="B20" s="99" t="s">
        <v>123</v>
      </c>
      <c r="C20" s="99" t="s">
        <v>38</v>
      </c>
      <c r="D20" s="72">
        <v>75.352112676056336</v>
      </c>
      <c r="E20" s="72">
        <v>71.428571428571431</v>
      </c>
      <c r="F20" s="72" t="s">
        <v>120</v>
      </c>
      <c r="G20" s="72" t="s">
        <v>120</v>
      </c>
      <c r="H20" s="72" t="s">
        <v>120</v>
      </c>
      <c r="I20" s="72" t="s">
        <v>120</v>
      </c>
      <c r="J20" s="72" t="s">
        <v>120</v>
      </c>
      <c r="K20" s="72" t="s">
        <v>120</v>
      </c>
      <c r="L20" s="72" t="s">
        <v>120</v>
      </c>
      <c r="M20" s="72" t="s">
        <v>120</v>
      </c>
      <c r="N20" s="72" t="s">
        <v>120</v>
      </c>
      <c r="P20" s="36"/>
      <c r="Q20" s="100"/>
      <c r="U20" s="36"/>
      <c r="V20" s="100"/>
      <c r="W20" s="101"/>
      <c r="X20" s="101"/>
      <c r="Y20" s="101"/>
      <c r="Z20" s="36"/>
      <c r="AA20" s="100"/>
      <c r="AB20" s="101"/>
      <c r="AC20" s="101"/>
      <c r="AD20" s="101"/>
      <c r="AE20" s="36"/>
      <c r="AF20" s="100"/>
      <c r="AG20" s="101"/>
      <c r="AH20" s="101"/>
      <c r="AI20" s="101"/>
      <c r="AJ20" s="36"/>
      <c r="AK20" s="100"/>
      <c r="AL20" s="101"/>
      <c r="AM20" s="101"/>
      <c r="AN20" s="101"/>
      <c r="AO20" s="36"/>
      <c r="AP20" s="100"/>
      <c r="AQ20" s="101"/>
      <c r="AR20" s="101"/>
      <c r="AS20" s="101"/>
      <c r="AT20" s="36"/>
      <c r="AU20" s="100"/>
      <c r="AV20" s="101"/>
      <c r="AW20" s="101"/>
      <c r="AX20" s="101"/>
      <c r="AY20" s="36"/>
      <c r="AZ20" s="100"/>
      <c r="BA20" s="101"/>
      <c r="BB20" s="101"/>
      <c r="BC20" s="101"/>
    </row>
    <row r="21" spans="1:55" ht="15" customHeight="1" x14ac:dyDescent="0.2">
      <c r="A21" s="2" t="s">
        <v>118</v>
      </c>
      <c r="B21" s="2" t="s">
        <v>123</v>
      </c>
      <c r="C21" s="2" t="s">
        <v>39</v>
      </c>
      <c r="D21" s="38">
        <v>4.5981308411214954</v>
      </c>
      <c r="E21" s="38">
        <v>4.5894736842105264</v>
      </c>
      <c r="F21" s="38" t="s">
        <v>120</v>
      </c>
      <c r="G21" s="38" t="s">
        <v>120</v>
      </c>
      <c r="H21" s="38" t="s">
        <v>120</v>
      </c>
      <c r="I21" s="38" t="s">
        <v>120</v>
      </c>
      <c r="J21" s="38" t="s">
        <v>120</v>
      </c>
      <c r="K21" s="38" t="s">
        <v>120</v>
      </c>
      <c r="L21" s="38" t="s">
        <v>120</v>
      </c>
      <c r="M21" s="38" t="s">
        <v>120</v>
      </c>
      <c r="N21" s="38" t="s">
        <v>120</v>
      </c>
      <c r="P21" s="36"/>
      <c r="Q21" s="38"/>
      <c r="U21" s="36"/>
      <c r="V21" s="38"/>
      <c r="W21" s="69"/>
      <c r="X21" s="69"/>
      <c r="Y21" s="69"/>
      <c r="Z21" s="36"/>
      <c r="AA21" s="38"/>
      <c r="AB21" s="69"/>
      <c r="AC21" s="69"/>
      <c r="AD21" s="69"/>
      <c r="AE21" s="36"/>
      <c r="AF21" s="38"/>
      <c r="AG21" s="69"/>
      <c r="AH21" s="69"/>
      <c r="AI21" s="69"/>
      <c r="AJ21" s="36"/>
      <c r="AK21" s="38"/>
      <c r="AL21" s="69"/>
      <c r="AM21" s="69"/>
      <c r="AN21" s="69"/>
      <c r="AO21" s="36"/>
      <c r="AP21" s="38"/>
      <c r="AQ21" s="69"/>
      <c r="AR21" s="69"/>
      <c r="AS21" s="69"/>
      <c r="AT21" s="36"/>
      <c r="AU21" s="38"/>
      <c r="AV21" s="69"/>
      <c r="AW21" s="69"/>
      <c r="AX21" s="69"/>
      <c r="AY21" s="36"/>
      <c r="AZ21" s="38"/>
      <c r="BA21" s="69"/>
      <c r="BB21" s="69"/>
      <c r="BC21" s="69"/>
    </row>
    <row r="22" spans="1:55" ht="15" customHeight="1" x14ac:dyDescent="0.2">
      <c r="A22" s="2" t="s">
        <v>118</v>
      </c>
      <c r="B22" s="2" t="s">
        <v>123</v>
      </c>
      <c r="C22" s="2" t="s">
        <v>40</v>
      </c>
      <c r="D22" s="69">
        <v>492</v>
      </c>
      <c r="E22" s="69">
        <v>436</v>
      </c>
      <c r="F22" s="69" t="s">
        <v>120</v>
      </c>
      <c r="G22" s="69" t="s">
        <v>120</v>
      </c>
      <c r="H22" s="69" t="s">
        <v>120</v>
      </c>
      <c r="I22" s="69" t="s">
        <v>120</v>
      </c>
      <c r="J22" s="69" t="s">
        <v>120</v>
      </c>
      <c r="K22" s="69" t="s">
        <v>120</v>
      </c>
      <c r="L22" s="69" t="s">
        <v>120</v>
      </c>
      <c r="M22" s="69" t="s">
        <v>120</v>
      </c>
      <c r="N22" s="69" t="s">
        <v>120</v>
      </c>
      <c r="P22" s="36"/>
      <c r="Q22" s="38"/>
      <c r="U22" s="36"/>
      <c r="V22" s="38"/>
      <c r="W22" s="69"/>
      <c r="X22" s="69"/>
      <c r="Y22" s="69"/>
      <c r="Z22" s="36"/>
      <c r="AA22" s="38"/>
      <c r="AB22" s="69"/>
      <c r="AC22" s="69"/>
      <c r="AD22" s="69"/>
      <c r="AE22" s="36"/>
      <c r="AF22" s="38"/>
      <c r="AG22" s="69"/>
      <c r="AH22" s="69"/>
      <c r="AI22" s="69"/>
      <c r="AJ22" s="36"/>
      <c r="AK22" s="38"/>
      <c r="AL22" s="69"/>
      <c r="AM22" s="69"/>
      <c r="AN22" s="69"/>
      <c r="AO22" s="36"/>
      <c r="AP22" s="38"/>
      <c r="AQ22" s="69"/>
      <c r="AR22" s="69"/>
      <c r="AS22" s="69"/>
      <c r="AT22" s="36"/>
      <c r="AU22" s="38"/>
      <c r="AV22" s="69"/>
      <c r="AW22" s="69"/>
      <c r="AX22" s="69"/>
      <c r="AY22" s="36"/>
      <c r="AZ22" s="38"/>
      <c r="BA22" s="69"/>
      <c r="BB22" s="69"/>
      <c r="BC22" s="69"/>
    </row>
    <row r="23" spans="1:55" ht="15" customHeight="1" x14ac:dyDescent="0.2">
      <c r="A23" s="2" t="s">
        <v>118</v>
      </c>
      <c r="B23" s="2" t="s">
        <v>123</v>
      </c>
      <c r="C23" s="2" t="s">
        <v>41</v>
      </c>
      <c r="D23" s="69">
        <v>107</v>
      </c>
      <c r="E23" s="69">
        <v>95</v>
      </c>
      <c r="F23" s="69" t="s">
        <v>120</v>
      </c>
      <c r="G23" s="69" t="s">
        <v>120</v>
      </c>
      <c r="H23" s="69" t="s">
        <v>120</v>
      </c>
      <c r="I23" s="69" t="s">
        <v>120</v>
      </c>
      <c r="J23" s="69" t="s">
        <v>120</v>
      </c>
      <c r="K23" s="69" t="s">
        <v>120</v>
      </c>
      <c r="L23" s="69" t="s">
        <v>120</v>
      </c>
      <c r="M23" s="69" t="s">
        <v>120</v>
      </c>
      <c r="N23" s="69" t="s">
        <v>120</v>
      </c>
      <c r="P23" s="36"/>
      <c r="Q23" s="38"/>
      <c r="U23" s="36"/>
      <c r="V23" s="38"/>
      <c r="W23" s="69"/>
      <c r="X23" s="69"/>
      <c r="Y23" s="69"/>
      <c r="Z23" s="36"/>
      <c r="AA23" s="38"/>
      <c r="AB23" s="69"/>
      <c r="AC23" s="69"/>
      <c r="AD23" s="69"/>
      <c r="AE23" s="36"/>
      <c r="AF23" s="38"/>
      <c r="AG23" s="69"/>
      <c r="AH23" s="69"/>
      <c r="AI23" s="69"/>
      <c r="AJ23" s="36"/>
      <c r="AK23" s="38"/>
      <c r="AL23" s="69"/>
      <c r="AM23" s="69"/>
      <c r="AN23" s="69"/>
      <c r="AO23" s="36"/>
      <c r="AP23" s="38"/>
      <c r="AQ23" s="69"/>
      <c r="AR23" s="69"/>
      <c r="AS23" s="69"/>
      <c r="AT23" s="36"/>
      <c r="AU23" s="38"/>
      <c r="AV23" s="69"/>
      <c r="AW23" s="69"/>
      <c r="AX23" s="69"/>
      <c r="AY23" s="36"/>
      <c r="AZ23" s="38"/>
      <c r="BA23" s="69"/>
      <c r="BB23" s="69"/>
      <c r="BC23" s="69"/>
    </row>
    <row r="24" spans="1:55" ht="15" customHeight="1" x14ac:dyDescent="0.2">
      <c r="A24" s="56" t="s">
        <v>118</v>
      </c>
      <c r="B24" s="56" t="s">
        <v>123</v>
      </c>
      <c r="C24" s="56" t="s">
        <v>42</v>
      </c>
      <c r="D24" s="102">
        <v>142</v>
      </c>
      <c r="E24" s="102">
        <v>133</v>
      </c>
      <c r="F24" s="102" t="s">
        <v>120</v>
      </c>
      <c r="G24" s="102" t="s">
        <v>120</v>
      </c>
      <c r="H24" s="102" t="s">
        <v>120</v>
      </c>
      <c r="I24" s="102" t="s">
        <v>120</v>
      </c>
      <c r="J24" s="102" t="s">
        <v>120</v>
      </c>
      <c r="K24" s="102" t="s">
        <v>120</v>
      </c>
      <c r="L24" s="102" t="s">
        <v>120</v>
      </c>
      <c r="M24" s="102" t="s">
        <v>120</v>
      </c>
      <c r="N24" s="102" t="s">
        <v>120</v>
      </c>
      <c r="P24" s="36"/>
      <c r="Q24" s="38"/>
      <c r="U24" s="36"/>
      <c r="V24" s="38"/>
      <c r="W24" s="69"/>
      <c r="X24" s="69"/>
      <c r="Y24" s="69"/>
      <c r="Z24" s="36"/>
      <c r="AA24" s="38"/>
      <c r="AB24" s="69"/>
      <c r="AC24" s="69"/>
      <c r="AD24" s="69"/>
      <c r="AE24" s="36"/>
      <c r="AF24" s="38"/>
      <c r="AG24" s="69"/>
      <c r="AH24" s="69"/>
      <c r="AI24" s="69"/>
      <c r="AJ24" s="36"/>
      <c r="AK24" s="38"/>
      <c r="AL24" s="69"/>
      <c r="AM24" s="69"/>
      <c r="AN24" s="69"/>
      <c r="AO24" s="36"/>
      <c r="AP24" s="38"/>
      <c r="AQ24" s="69"/>
      <c r="AR24" s="69"/>
      <c r="AS24" s="69"/>
      <c r="AT24" s="36"/>
      <c r="AU24" s="38"/>
      <c r="AV24" s="69"/>
      <c r="AW24" s="69"/>
      <c r="AX24" s="69"/>
      <c r="AY24" s="36"/>
      <c r="AZ24" s="38"/>
      <c r="BA24" s="69"/>
      <c r="BB24" s="69"/>
      <c r="BC24" s="69"/>
    </row>
    <row r="25" spans="1:55" s="7" customFormat="1" ht="15" customHeight="1" x14ac:dyDescent="0.2">
      <c r="A25" s="99" t="s">
        <v>118</v>
      </c>
      <c r="B25" s="99" t="s">
        <v>124</v>
      </c>
      <c r="C25" s="99" t="s">
        <v>38</v>
      </c>
      <c r="D25" s="72">
        <v>68.518518518518519</v>
      </c>
      <c r="E25" s="72">
        <v>68.627450980392155</v>
      </c>
      <c r="F25" s="72">
        <v>79.411764705882348</v>
      </c>
      <c r="G25" s="72">
        <v>80.434782608695656</v>
      </c>
      <c r="H25" s="72" t="s">
        <v>57</v>
      </c>
      <c r="I25" s="72" t="s">
        <v>57</v>
      </c>
      <c r="J25" s="72" t="s">
        <v>57</v>
      </c>
      <c r="K25" s="72" t="s">
        <v>57</v>
      </c>
      <c r="L25" s="72" t="s">
        <v>57</v>
      </c>
      <c r="M25" s="72" t="s">
        <v>57</v>
      </c>
      <c r="N25" s="72" t="s">
        <v>57</v>
      </c>
      <c r="P25" s="36"/>
      <c r="Q25" s="100"/>
      <c r="U25" s="36"/>
      <c r="V25" s="100"/>
      <c r="W25" s="101"/>
      <c r="X25" s="101"/>
      <c r="Y25" s="101"/>
      <c r="Z25" s="36"/>
      <c r="AA25" s="100"/>
      <c r="AB25" s="101"/>
      <c r="AC25" s="101"/>
      <c r="AD25" s="101"/>
      <c r="AE25" s="36"/>
      <c r="AF25" s="100"/>
      <c r="AG25" s="101"/>
      <c r="AH25" s="101"/>
      <c r="AI25" s="101"/>
      <c r="AJ25" s="36"/>
      <c r="AK25" s="100"/>
      <c r="AL25" s="101"/>
      <c r="AM25" s="101"/>
      <c r="AN25" s="101"/>
      <c r="AO25" s="36"/>
      <c r="AP25" s="100"/>
      <c r="AQ25" s="101"/>
      <c r="AR25" s="101"/>
      <c r="AS25" s="101"/>
      <c r="AT25" s="36"/>
      <c r="AU25" s="100"/>
      <c r="AV25" s="101"/>
      <c r="AW25" s="101"/>
      <c r="AX25" s="101"/>
      <c r="AY25" s="36"/>
      <c r="AZ25" s="100"/>
      <c r="BA25" s="101"/>
      <c r="BB25" s="101"/>
      <c r="BC25" s="101"/>
    </row>
    <row r="26" spans="1:55" ht="15" customHeight="1" x14ac:dyDescent="0.2">
      <c r="A26" s="2" t="s">
        <v>118</v>
      </c>
      <c r="B26" s="2" t="s">
        <v>124</v>
      </c>
      <c r="C26" s="2" t="s">
        <v>39</v>
      </c>
      <c r="D26" s="38">
        <v>4.5675675675675675</v>
      </c>
      <c r="E26" s="38">
        <v>5.0571428571428569</v>
      </c>
      <c r="F26" s="38">
        <v>4.7962962962962967</v>
      </c>
      <c r="G26" s="38">
        <v>4.6216216216216219</v>
      </c>
      <c r="H26" s="38" t="s">
        <v>57</v>
      </c>
      <c r="I26" s="38" t="s">
        <v>57</v>
      </c>
      <c r="J26" s="38" t="s">
        <v>57</v>
      </c>
      <c r="K26" s="38" t="s">
        <v>57</v>
      </c>
      <c r="L26" s="38" t="s">
        <v>57</v>
      </c>
      <c r="M26" s="38" t="s">
        <v>57</v>
      </c>
      <c r="N26" s="38" t="s">
        <v>57</v>
      </c>
      <c r="P26" s="36"/>
      <c r="Q26" s="38"/>
      <c r="U26" s="36"/>
      <c r="V26" s="38"/>
      <c r="W26" s="69"/>
      <c r="X26" s="69"/>
      <c r="Y26" s="69"/>
      <c r="Z26" s="36"/>
      <c r="AA26" s="38"/>
      <c r="AB26" s="69"/>
      <c r="AC26" s="69"/>
      <c r="AD26" s="69"/>
      <c r="AE26" s="36"/>
      <c r="AF26" s="38"/>
      <c r="AG26" s="69"/>
      <c r="AH26" s="69"/>
      <c r="AI26" s="69"/>
      <c r="AJ26" s="36"/>
      <c r="AK26" s="38"/>
      <c r="AL26" s="69"/>
      <c r="AM26" s="69"/>
      <c r="AN26" s="69"/>
      <c r="AO26" s="36"/>
      <c r="AP26" s="38"/>
      <c r="AQ26" s="69"/>
      <c r="AR26" s="69"/>
      <c r="AS26" s="69"/>
      <c r="AT26" s="36"/>
      <c r="AU26" s="38"/>
      <c r="AV26" s="69"/>
      <c r="AW26" s="69"/>
      <c r="AX26" s="69"/>
      <c r="AY26" s="36"/>
      <c r="AZ26" s="38"/>
      <c r="BA26" s="69"/>
      <c r="BB26" s="69"/>
      <c r="BC26" s="69"/>
    </row>
    <row r="27" spans="1:55" ht="15" customHeight="1" x14ac:dyDescent="0.2">
      <c r="A27" s="2" t="s">
        <v>118</v>
      </c>
      <c r="B27" s="2" t="s">
        <v>124</v>
      </c>
      <c r="C27" s="2" t="s">
        <v>40</v>
      </c>
      <c r="D27" s="69">
        <v>169</v>
      </c>
      <c r="E27" s="69">
        <v>177</v>
      </c>
      <c r="F27" s="69">
        <v>259</v>
      </c>
      <c r="G27" s="69">
        <v>171</v>
      </c>
      <c r="H27" s="69">
        <v>95</v>
      </c>
      <c r="I27" s="69">
        <v>84</v>
      </c>
      <c r="J27" s="69">
        <v>94</v>
      </c>
      <c r="K27" s="69">
        <v>60</v>
      </c>
      <c r="L27" s="69">
        <v>20</v>
      </c>
      <c r="M27" s="68">
        <v>23</v>
      </c>
      <c r="N27" s="68">
        <v>42</v>
      </c>
      <c r="P27" s="36"/>
      <c r="Q27" s="38"/>
      <c r="U27" s="36"/>
      <c r="V27" s="38"/>
      <c r="W27" s="69"/>
      <c r="X27" s="69"/>
      <c r="Y27" s="69"/>
      <c r="Z27" s="36"/>
      <c r="AA27" s="38"/>
      <c r="AB27" s="69"/>
      <c r="AC27" s="69"/>
      <c r="AD27" s="69"/>
      <c r="AE27" s="36"/>
      <c r="AF27" s="38"/>
      <c r="AG27" s="69"/>
      <c r="AH27" s="69"/>
      <c r="AI27" s="69"/>
      <c r="AJ27" s="36"/>
      <c r="AK27" s="38"/>
      <c r="AL27" s="69"/>
      <c r="AM27" s="69"/>
      <c r="AN27" s="69"/>
      <c r="AO27" s="36"/>
      <c r="AP27" s="38"/>
      <c r="AQ27" s="69"/>
      <c r="AR27" s="69"/>
      <c r="AS27" s="69"/>
      <c r="AT27" s="36"/>
      <c r="AU27" s="38"/>
      <c r="AV27" s="69"/>
      <c r="AW27" s="69"/>
      <c r="AX27" s="69"/>
      <c r="AY27" s="36"/>
      <c r="AZ27" s="38"/>
      <c r="BA27" s="69"/>
      <c r="BB27" s="69"/>
      <c r="BC27" s="69"/>
    </row>
    <row r="28" spans="1:55" ht="15" customHeight="1" x14ac:dyDescent="0.2">
      <c r="A28" s="2" t="s">
        <v>118</v>
      </c>
      <c r="B28" s="2" t="s">
        <v>124</v>
      </c>
      <c r="C28" s="2" t="s">
        <v>41</v>
      </c>
      <c r="D28" s="69">
        <v>37</v>
      </c>
      <c r="E28" s="69">
        <v>35</v>
      </c>
      <c r="F28" s="69">
        <v>54</v>
      </c>
      <c r="G28" s="69">
        <v>37</v>
      </c>
      <c r="H28" s="69">
        <v>18</v>
      </c>
      <c r="I28" s="69">
        <v>17</v>
      </c>
      <c r="J28" s="69">
        <v>15</v>
      </c>
      <c r="K28" s="69">
        <v>9</v>
      </c>
      <c r="L28" s="69">
        <v>6</v>
      </c>
      <c r="M28" s="68">
        <v>7</v>
      </c>
      <c r="N28" s="68">
        <v>6</v>
      </c>
      <c r="P28" s="36"/>
      <c r="Q28" s="38"/>
      <c r="U28" s="36"/>
      <c r="V28" s="38"/>
      <c r="W28" s="69"/>
      <c r="X28" s="69"/>
      <c r="Y28" s="69"/>
      <c r="Z28" s="36"/>
      <c r="AA28" s="38"/>
      <c r="AB28" s="69"/>
      <c r="AC28" s="69"/>
      <c r="AD28" s="69"/>
      <c r="AE28" s="36"/>
      <c r="AF28" s="38"/>
      <c r="AG28" s="69"/>
      <c r="AH28" s="69"/>
      <c r="AI28" s="69"/>
      <c r="AJ28" s="36"/>
      <c r="AK28" s="38"/>
      <c r="AL28" s="69"/>
      <c r="AM28" s="69"/>
      <c r="AN28" s="69"/>
      <c r="AO28" s="36"/>
      <c r="AP28" s="38"/>
      <c r="AQ28" s="69"/>
      <c r="AR28" s="69"/>
      <c r="AS28" s="69"/>
      <c r="AT28" s="36"/>
      <c r="AU28" s="38"/>
      <c r="AV28" s="69"/>
      <c r="AW28" s="69"/>
      <c r="AX28" s="69"/>
      <c r="AY28" s="36"/>
      <c r="AZ28" s="38"/>
      <c r="BA28" s="69"/>
      <c r="BB28" s="69"/>
      <c r="BC28" s="69"/>
    </row>
    <row r="29" spans="1:55" ht="15" customHeight="1" x14ac:dyDescent="0.2">
      <c r="A29" s="56" t="s">
        <v>118</v>
      </c>
      <c r="B29" s="56" t="s">
        <v>124</v>
      </c>
      <c r="C29" s="56" t="s">
        <v>42</v>
      </c>
      <c r="D29" s="102">
        <v>54</v>
      </c>
      <c r="E29" s="102">
        <v>51</v>
      </c>
      <c r="F29" s="102">
        <v>68</v>
      </c>
      <c r="G29" s="102">
        <v>46</v>
      </c>
      <c r="H29" s="102">
        <v>21</v>
      </c>
      <c r="I29" s="102">
        <v>24</v>
      </c>
      <c r="J29" s="102">
        <v>26</v>
      </c>
      <c r="K29" s="102">
        <v>15</v>
      </c>
      <c r="L29" s="102">
        <v>10</v>
      </c>
      <c r="M29" s="70">
        <v>8</v>
      </c>
      <c r="N29" s="70">
        <v>9</v>
      </c>
      <c r="P29" s="36"/>
      <c r="Q29" s="38"/>
      <c r="U29" s="36"/>
      <c r="V29" s="38"/>
      <c r="W29" s="69"/>
      <c r="X29" s="69"/>
      <c r="Y29" s="69"/>
      <c r="Z29" s="36"/>
      <c r="AA29" s="38"/>
      <c r="AB29" s="69"/>
      <c r="AC29" s="69"/>
      <c r="AD29" s="69"/>
      <c r="AE29" s="36"/>
      <c r="AF29" s="38"/>
      <c r="AG29" s="69"/>
      <c r="AH29" s="69"/>
      <c r="AI29" s="69"/>
      <c r="AJ29" s="36"/>
      <c r="AK29" s="38"/>
      <c r="AL29" s="69"/>
      <c r="AM29" s="69"/>
      <c r="AN29" s="69"/>
      <c r="AO29" s="36"/>
      <c r="AP29" s="38"/>
      <c r="AQ29" s="69"/>
      <c r="AR29" s="69"/>
      <c r="AS29" s="69"/>
      <c r="AT29" s="36"/>
      <c r="AU29" s="38"/>
      <c r="AV29" s="69"/>
      <c r="AW29" s="69"/>
      <c r="AX29" s="69"/>
      <c r="AY29" s="36"/>
      <c r="AZ29" s="38"/>
      <c r="BA29" s="69"/>
      <c r="BB29" s="69"/>
      <c r="BC29" s="69"/>
    </row>
    <row r="30" spans="1:55" s="7" customFormat="1" ht="15" customHeight="1" x14ac:dyDescent="0.2">
      <c r="A30" s="99" t="s">
        <v>118</v>
      </c>
      <c r="B30" s="99" t="s">
        <v>125</v>
      </c>
      <c r="C30" s="99" t="s">
        <v>38</v>
      </c>
      <c r="D30" s="72">
        <v>48.275862068965516</v>
      </c>
      <c r="E30" s="72" t="s">
        <v>120</v>
      </c>
      <c r="F30" s="72" t="s">
        <v>120</v>
      </c>
      <c r="G30" s="72" t="s">
        <v>120</v>
      </c>
      <c r="H30" s="72" t="s">
        <v>120</v>
      </c>
      <c r="I30" s="72" t="s">
        <v>120</v>
      </c>
      <c r="J30" s="72" t="s">
        <v>120</v>
      </c>
      <c r="K30" s="72" t="s">
        <v>120</v>
      </c>
      <c r="L30" s="72" t="s">
        <v>120</v>
      </c>
      <c r="M30" s="72" t="s">
        <v>120</v>
      </c>
      <c r="N30" s="72" t="s">
        <v>120</v>
      </c>
      <c r="P30" s="36"/>
      <c r="Q30" s="100"/>
      <c r="U30" s="36"/>
      <c r="V30" s="100"/>
      <c r="W30" s="101"/>
      <c r="X30" s="101"/>
      <c r="Y30" s="101"/>
      <c r="Z30" s="36"/>
      <c r="AA30" s="100"/>
      <c r="AB30" s="101"/>
      <c r="AC30" s="101"/>
      <c r="AD30" s="101"/>
      <c r="AE30" s="36"/>
      <c r="AF30" s="100"/>
      <c r="AG30" s="101"/>
      <c r="AH30" s="101"/>
      <c r="AI30" s="101"/>
      <c r="AJ30" s="36"/>
      <c r="AK30" s="100"/>
      <c r="AL30" s="101"/>
      <c r="AM30" s="101"/>
      <c r="AN30" s="101"/>
      <c r="AO30" s="36"/>
      <c r="AP30" s="100"/>
      <c r="AQ30" s="101"/>
      <c r="AR30" s="101"/>
      <c r="AS30" s="101"/>
      <c r="AT30" s="36"/>
      <c r="AU30" s="100"/>
      <c r="AV30" s="101"/>
      <c r="AW30" s="101"/>
      <c r="AX30" s="101"/>
      <c r="AY30" s="36"/>
      <c r="AZ30" s="100"/>
      <c r="BA30" s="101"/>
      <c r="BB30" s="101"/>
      <c r="BC30" s="101"/>
    </row>
    <row r="31" spans="1:55" ht="15" customHeight="1" x14ac:dyDescent="0.2">
      <c r="A31" s="2" t="s">
        <v>118</v>
      </c>
      <c r="B31" s="2" t="s">
        <v>125</v>
      </c>
      <c r="C31" s="2" t="s">
        <v>39</v>
      </c>
      <c r="D31" s="38" t="s">
        <v>57</v>
      </c>
      <c r="E31" s="38" t="s">
        <v>120</v>
      </c>
      <c r="F31" s="38" t="s">
        <v>120</v>
      </c>
      <c r="G31" s="38" t="s">
        <v>120</v>
      </c>
      <c r="H31" s="38" t="s">
        <v>120</v>
      </c>
      <c r="I31" s="38" t="s">
        <v>120</v>
      </c>
      <c r="J31" s="38" t="s">
        <v>120</v>
      </c>
      <c r="K31" s="38" t="s">
        <v>120</v>
      </c>
      <c r="L31" s="38" t="s">
        <v>120</v>
      </c>
      <c r="M31" s="38" t="s">
        <v>120</v>
      </c>
      <c r="N31" s="38" t="s">
        <v>120</v>
      </c>
      <c r="P31" s="36"/>
      <c r="Q31" s="38"/>
      <c r="U31" s="36"/>
      <c r="V31" s="38"/>
      <c r="W31" s="69"/>
      <c r="X31" s="69"/>
      <c r="Y31" s="69"/>
      <c r="Z31" s="36"/>
      <c r="AA31" s="38"/>
      <c r="AB31" s="69"/>
      <c r="AC31" s="69"/>
      <c r="AD31" s="69"/>
      <c r="AE31" s="36"/>
      <c r="AF31" s="38"/>
      <c r="AG31" s="69"/>
      <c r="AH31" s="69"/>
      <c r="AI31" s="69"/>
      <c r="AJ31" s="36"/>
      <c r="AK31" s="38"/>
      <c r="AL31" s="69"/>
      <c r="AM31" s="69"/>
      <c r="AN31" s="69"/>
      <c r="AO31" s="36"/>
      <c r="AP31" s="38"/>
      <c r="AQ31" s="69"/>
      <c r="AR31" s="69"/>
      <c r="AS31" s="69"/>
      <c r="AT31" s="36"/>
      <c r="AU31" s="38"/>
      <c r="AV31" s="69"/>
      <c r="AW31" s="69"/>
      <c r="AX31" s="69"/>
      <c r="AY31" s="36"/>
      <c r="AZ31" s="38"/>
      <c r="BA31" s="69"/>
      <c r="BB31" s="69"/>
      <c r="BC31" s="69"/>
    </row>
    <row r="32" spans="1:55" ht="15" customHeight="1" x14ac:dyDescent="0.2">
      <c r="A32" s="2" t="s">
        <v>118</v>
      </c>
      <c r="B32" s="2" t="s">
        <v>125</v>
      </c>
      <c r="C32" s="2" t="s">
        <v>40</v>
      </c>
      <c r="D32" s="69">
        <v>87</v>
      </c>
      <c r="E32" s="69" t="s">
        <v>120</v>
      </c>
      <c r="F32" s="69" t="s">
        <v>120</v>
      </c>
      <c r="G32" s="69" t="s">
        <v>120</v>
      </c>
      <c r="H32" s="69" t="s">
        <v>120</v>
      </c>
      <c r="I32" s="69" t="s">
        <v>120</v>
      </c>
      <c r="J32" s="69" t="s">
        <v>120</v>
      </c>
      <c r="K32" s="69" t="s">
        <v>120</v>
      </c>
      <c r="L32" s="69" t="s">
        <v>120</v>
      </c>
      <c r="M32" s="69" t="s">
        <v>120</v>
      </c>
      <c r="N32" s="69" t="s">
        <v>120</v>
      </c>
      <c r="P32" s="36"/>
      <c r="Q32" s="38"/>
      <c r="U32" s="36"/>
      <c r="V32" s="38"/>
      <c r="W32" s="69"/>
      <c r="X32" s="69"/>
      <c r="Y32" s="69"/>
      <c r="Z32" s="36"/>
      <c r="AA32" s="38"/>
      <c r="AB32" s="69"/>
      <c r="AC32" s="69"/>
      <c r="AD32" s="69"/>
      <c r="AE32" s="36"/>
      <c r="AF32" s="38"/>
      <c r="AG32" s="69"/>
      <c r="AH32" s="69"/>
      <c r="AI32" s="69"/>
      <c r="AJ32" s="36"/>
      <c r="AK32" s="38"/>
      <c r="AL32" s="69"/>
      <c r="AM32" s="69"/>
      <c r="AN32" s="69"/>
      <c r="AO32" s="36"/>
      <c r="AP32" s="38"/>
      <c r="AQ32" s="69"/>
      <c r="AR32" s="69"/>
      <c r="AS32" s="69"/>
      <c r="AT32" s="36"/>
      <c r="AU32" s="38"/>
      <c r="AV32" s="69"/>
      <c r="AW32" s="69"/>
      <c r="AX32" s="69"/>
      <c r="AY32" s="36"/>
      <c r="AZ32" s="38"/>
      <c r="BA32" s="69"/>
      <c r="BB32" s="69"/>
      <c r="BC32" s="69"/>
    </row>
    <row r="33" spans="1:55" ht="15" customHeight="1" x14ac:dyDescent="0.2">
      <c r="A33" s="2" t="s">
        <v>118</v>
      </c>
      <c r="B33" s="2" t="s">
        <v>125</v>
      </c>
      <c r="C33" s="2" t="s">
        <v>41</v>
      </c>
      <c r="D33" s="69">
        <v>28</v>
      </c>
      <c r="E33" s="69" t="s">
        <v>120</v>
      </c>
      <c r="F33" s="69" t="s">
        <v>120</v>
      </c>
      <c r="G33" s="69" t="s">
        <v>120</v>
      </c>
      <c r="H33" s="69" t="s">
        <v>120</v>
      </c>
      <c r="I33" s="69" t="s">
        <v>120</v>
      </c>
      <c r="J33" s="69" t="s">
        <v>120</v>
      </c>
      <c r="K33" s="69" t="s">
        <v>120</v>
      </c>
      <c r="L33" s="69" t="s">
        <v>120</v>
      </c>
      <c r="M33" s="69" t="s">
        <v>120</v>
      </c>
      <c r="N33" s="69" t="s">
        <v>120</v>
      </c>
      <c r="P33" s="36"/>
      <c r="Q33" s="38"/>
      <c r="U33" s="36"/>
      <c r="V33" s="38"/>
      <c r="W33" s="69"/>
      <c r="X33" s="69"/>
      <c r="Y33" s="69"/>
      <c r="Z33" s="36"/>
      <c r="AA33" s="38"/>
      <c r="AB33" s="69"/>
      <c r="AC33" s="69"/>
      <c r="AD33" s="69"/>
      <c r="AE33" s="36"/>
      <c r="AF33" s="38"/>
      <c r="AG33" s="69"/>
      <c r="AH33" s="69"/>
      <c r="AI33" s="69"/>
      <c r="AJ33" s="36"/>
      <c r="AK33" s="38"/>
      <c r="AL33" s="69"/>
      <c r="AM33" s="69"/>
      <c r="AN33" s="69"/>
      <c r="AO33" s="36"/>
      <c r="AP33" s="38"/>
      <c r="AQ33" s="69"/>
      <c r="AR33" s="69"/>
      <c r="AS33" s="69"/>
      <c r="AT33" s="36"/>
      <c r="AU33" s="38"/>
      <c r="AV33" s="69"/>
      <c r="AW33" s="69"/>
      <c r="AX33" s="69"/>
      <c r="AY33" s="36"/>
      <c r="AZ33" s="38"/>
      <c r="BA33" s="69"/>
      <c r="BB33" s="69"/>
      <c r="BC33" s="69"/>
    </row>
    <row r="34" spans="1:55" ht="15" customHeight="1" x14ac:dyDescent="0.2">
      <c r="A34" s="56" t="s">
        <v>118</v>
      </c>
      <c r="B34" s="56" t="s">
        <v>125</v>
      </c>
      <c r="C34" s="56" t="s">
        <v>42</v>
      </c>
      <c r="D34" s="102">
        <v>58</v>
      </c>
      <c r="E34" s="102" t="s">
        <v>120</v>
      </c>
      <c r="F34" s="102" t="s">
        <v>120</v>
      </c>
      <c r="G34" s="102" t="s">
        <v>120</v>
      </c>
      <c r="H34" s="102" t="s">
        <v>120</v>
      </c>
      <c r="I34" s="102" t="s">
        <v>120</v>
      </c>
      <c r="J34" s="102" t="s">
        <v>120</v>
      </c>
      <c r="K34" s="102" t="s">
        <v>120</v>
      </c>
      <c r="L34" s="102" t="s">
        <v>120</v>
      </c>
      <c r="M34" s="102" t="s">
        <v>120</v>
      </c>
      <c r="N34" s="102" t="s">
        <v>120</v>
      </c>
      <c r="P34" s="36"/>
      <c r="Q34" s="38"/>
      <c r="U34" s="36"/>
      <c r="V34" s="38"/>
      <c r="W34" s="69"/>
      <c r="X34" s="69"/>
      <c r="Y34" s="69"/>
      <c r="Z34" s="36"/>
      <c r="AA34" s="38"/>
      <c r="AB34" s="69"/>
      <c r="AC34" s="69"/>
      <c r="AD34" s="69"/>
      <c r="AE34" s="36"/>
      <c r="AF34" s="38"/>
      <c r="AG34" s="69"/>
      <c r="AH34" s="69"/>
      <c r="AI34" s="69"/>
      <c r="AJ34" s="36"/>
      <c r="AK34" s="38"/>
      <c r="AL34" s="69"/>
      <c r="AM34" s="69"/>
      <c r="AN34" s="69"/>
      <c r="AO34" s="36"/>
      <c r="AP34" s="38"/>
      <c r="AQ34" s="69"/>
      <c r="AR34" s="69"/>
      <c r="AS34" s="69"/>
      <c r="AT34" s="36"/>
      <c r="AU34" s="38"/>
      <c r="AV34" s="69"/>
      <c r="AW34" s="69"/>
      <c r="AX34" s="69"/>
      <c r="AY34" s="36"/>
      <c r="AZ34" s="38"/>
      <c r="BA34" s="69"/>
      <c r="BB34" s="69"/>
      <c r="BC34" s="69"/>
    </row>
    <row r="35" spans="1:55" s="7" customFormat="1" ht="15" customHeight="1" x14ac:dyDescent="0.2">
      <c r="A35" s="99" t="s">
        <v>118</v>
      </c>
      <c r="B35" s="99" t="s">
        <v>126</v>
      </c>
      <c r="C35" s="99" t="s">
        <v>38</v>
      </c>
      <c r="D35" s="72">
        <v>60.416666666666664</v>
      </c>
      <c r="E35" s="72">
        <v>63.855421686746986</v>
      </c>
      <c r="F35" s="72">
        <v>73.626373626373621</v>
      </c>
      <c r="G35" s="72">
        <v>59.210526315789473</v>
      </c>
      <c r="H35" s="72">
        <v>68.493150684931507</v>
      </c>
      <c r="I35" s="72">
        <v>67.272727272727266</v>
      </c>
      <c r="J35" s="72">
        <v>73.80952380952381</v>
      </c>
      <c r="K35" s="72">
        <v>52.941176470588239</v>
      </c>
      <c r="L35" s="72" t="s">
        <v>57</v>
      </c>
      <c r="M35" s="72" t="s">
        <v>57</v>
      </c>
      <c r="N35" s="72" t="s">
        <v>57</v>
      </c>
      <c r="P35" s="36"/>
      <c r="Q35" s="100"/>
      <c r="U35" s="36"/>
      <c r="V35" s="100"/>
      <c r="W35" s="101"/>
      <c r="X35" s="101"/>
      <c r="Y35" s="101"/>
      <c r="Z35" s="36"/>
      <c r="AA35" s="100"/>
      <c r="AB35" s="101"/>
      <c r="AC35" s="101"/>
      <c r="AD35" s="101"/>
      <c r="AE35" s="36"/>
      <c r="AF35" s="100"/>
      <c r="AG35" s="101"/>
      <c r="AH35" s="101"/>
      <c r="AI35" s="101"/>
      <c r="AJ35" s="36"/>
      <c r="AK35" s="100"/>
      <c r="AL35" s="101"/>
      <c r="AM35" s="101"/>
      <c r="AN35" s="101"/>
      <c r="AO35" s="36"/>
      <c r="AP35" s="100"/>
      <c r="AQ35" s="101"/>
      <c r="AR35" s="101"/>
      <c r="AS35" s="101"/>
      <c r="AT35" s="36"/>
      <c r="AU35" s="100"/>
      <c r="AV35" s="101"/>
      <c r="AW35" s="101"/>
      <c r="AX35" s="101"/>
      <c r="AY35" s="36"/>
      <c r="AZ35" s="100"/>
      <c r="BA35" s="101"/>
      <c r="BB35" s="101"/>
      <c r="BC35" s="101"/>
    </row>
    <row r="36" spans="1:55" ht="15" customHeight="1" x14ac:dyDescent="0.2">
      <c r="A36" s="2" t="s">
        <v>118</v>
      </c>
      <c r="B36" s="2" t="s">
        <v>126</v>
      </c>
      <c r="C36" s="2" t="s">
        <v>39</v>
      </c>
      <c r="D36" s="38">
        <v>4.4137931034482758</v>
      </c>
      <c r="E36" s="38">
        <v>3.8867924528301887</v>
      </c>
      <c r="F36" s="38">
        <v>5.1044776119402986</v>
      </c>
      <c r="G36" s="38">
        <v>3.5777777777777779</v>
      </c>
      <c r="H36" s="38">
        <v>4.5199999999999996</v>
      </c>
      <c r="I36" s="38">
        <v>4.8108108108108105</v>
      </c>
      <c r="J36" s="38">
        <v>4.258064516129032</v>
      </c>
      <c r="K36" s="38" t="s">
        <v>57</v>
      </c>
      <c r="L36" s="38" t="s">
        <v>57</v>
      </c>
      <c r="M36" s="38" t="s">
        <v>57</v>
      </c>
      <c r="N36" s="38" t="s">
        <v>57</v>
      </c>
      <c r="P36" s="36"/>
      <c r="Q36" s="38"/>
      <c r="U36" s="36"/>
      <c r="V36" s="38"/>
      <c r="W36" s="69"/>
      <c r="X36" s="69"/>
      <c r="Y36" s="69"/>
      <c r="Z36" s="36"/>
      <c r="AA36" s="38"/>
      <c r="AB36" s="69"/>
      <c r="AC36" s="69"/>
      <c r="AD36" s="69"/>
      <c r="AE36" s="36"/>
      <c r="AF36" s="38"/>
      <c r="AG36" s="69"/>
      <c r="AH36" s="69"/>
      <c r="AI36" s="69"/>
      <c r="AJ36" s="36"/>
      <c r="AK36" s="38"/>
      <c r="AL36" s="69"/>
      <c r="AM36" s="69"/>
      <c r="AN36" s="69"/>
      <c r="AO36" s="36"/>
      <c r="AP36" s="38"/>
      <c r="AQ36" s="69"/>
      <c r="AR36" s="69"/>
      <c r="AS36" s="69"/>
      <c r="AT36" s="36"/>
      <c r="AU36" s="38"/>
      <c r="AV36" s="69"/>
      <c r="AW36" s="69"/>
      <c r="AX36" s="69"/>
      <c r="AY36" s="36"/>
      <c r="AZ36" s="38"/>
      <c r="BA36" s="69"/>
      <c r="BB36" s="69"/>
      <c r="BC36" s="69"/>
    </row>
    <row r="37" spans="1:55" ht="15" customHeight="1" x14ac:dyDescent="0.2">
      <c r="A37" s="2" t="s">
        <v>118</v>
      </c>
      <c r="B37" s="2" t="s">
        <v>126</v>
      </c>
      <c r="C37" s="2" t="s">
        <v>40</v>
      </c>
      <c r="D37" s="69">
        <v>256</v>
      </c>
      <c r="E37" s="69">
        <v>206</v>
      </c>
      <c r="F37" s="69">
        <v>342</v>
      </c>
      <c r="G37" s="69">
        <v>161</v>
      </c>
      <c r="H37" s="69">
        <v>226</v>
      </c>
      <c r="I37" s="69">
        <v>178</v>
      </c>
      <c r="J37" s="69">
        <v>132</v>
      </c>
      <c r="K37" s="69">
        <v>79</v>
      </c>
      <c r="L37" s="69">
        <v>48</v>
      </c>
      <c r="M37" s="68">
        <v>54</v>
      </c>
      <c r="N37" s="68">
        <v>34</v>
      </c>
      <c r="P37" s="36"/>
      <c r="Q37" s="38"/>
      <c r="U37" s="36"/>
      <c r="V37" s="38"/>
      <c r="W37" s="69"/>
      <c r="X37" s="69"/>
      <c r="Y37" s="69"/>
      <c r="Z37" s="36"/>
      <c r="AA37" s="38"/>
      <c r="AB37" s="69"/>
      <c r="AC37" s="69"/>
      <c r="AD37" s="69"/>
      <c r="AE37" s="36"/>
      <c r="AF37" s="38"/>
      <c r="AG37" s="69"/>
      <c r="AH37" s="69"/>
      <c r="AI37" s="69"/>
      <c r="AJ37" s="36"/>
      <c r="AK37" s="38"/>
      <c r="AL37" s="69"/>
      <c r="AM37" s="69"/>
      <c r="AN37" s="69"/>
      <c r="AO37" s="36"/>
      <c r="AP37" s="38"/>
      <c r="AQ37" s="69"/>
      <c r="AR37" s="69"/>
      <c r="AS37" s="69"/>
      <c r="AT37" s="36"/>
      <c r="AU37" s="38"/>
      <c r="AV37" s="69"/>
      <c r="AW37" s="69"/>
      <c r="AX37" s="69"/>
      <c r="AY37" s="36"/>
      <c r="AZ37" s="38"/>
      <c r="BA37" s="69"/>
      <c r="BB37" s="69"/>
      <c r="BC37" s="69"/>
    </row>
    <row r="38" spans="1:55" ht="15" customHeight="1" x14ac:dyDescent="0.2">
      <c r="A38" s="2" t="s">
        <v>118</v>
      </c>
      <c r="B38" s="2" t="s">
        <v>126</v>
      </c>
      <c r="C38" s="2" t="s">
        <v>41</v>
      </c>
      <c r="D38" s="69">
        <v>58</v>
      </c>
      <c r="E38" s="69">
        <v>53</v>
      </c>
      <c r="F38" s="69">
        <v>67</v>
      </c>
      <c r="G38" s="69">
        <v>45</v>
      </c>
      <c r="H38" s="69">
        <v>50</v>
      </c>
      <c r="I38" s="69">
        <v>37</v>
      </c>
      <c r="J38" s="69">
        <v>31</v>
      </c>
      <c r="K38" s="69">
        <v>18</v>
      </c>
      <c r="L38" s="69">
        <v>13</v>
      </c>
      <c r="M38" s="68">
        <v>11</v>
      </c>
      <c r="N38" s="68">
        <v>8</v>
      </c>
      <c r="P38" s="36"/>
      <c r="Q38" s="38"/>
      <c r="U38" s="36"/>
      <c r="V38" s="38"/>
      <c r="W38" s="69"/>
      <c r="X38" s="69"/>
      <c r="Y38" s="69"/>
      <c r="Z38" s="36"/>
      <c r="AA38" s="38"/>
      <c r="AB38" s="69"/>
      <c r="AC38" s="69"/>
      <c r="AD38" s="69"/>
      <c r="AE38" s="36"/>
      <c r="AF38" s="38"/>
      <c r="AG38" s="69"/>
      <c r="AH38" s="69"/>
      <c r="AI38" s="69"/>
      <c r="AJ38" s="36"/>
      <c r="AK38" s="38"/>
      <c r="AL38" s="69"/>
      <c r="AM38" s="69"/>
      <c r="AN38" s="69"/>
      <c r="AO38" s="36"/>
      <c r="AP38" s="38"/>
      <c r="AQ38" s="69"/>
      <c r="AR38" s="69"/>
      <c r="AS38" s="69"/>
      <c r="AT38" s="36"/>
      <c r="AU38" s="38"/>
      <c r="AV38" s="69"/>
      <c r="AW38" s="69"/>
      <c r="AX38" s="69"/>
      <c r="AY38" s="36"/>
      <c r="AZ38" s="38"/>
      <c r="BA38" s="69"/>
      <c r="BB38" s="69"/>
      <c r="BC38" s="69"/>
    </row>
    <row r="39" spans="1:55" ht="15" customHeight="1" x14ac:dyDescent="0.2">
      <c r="A39" s="56" t="s">
        <v>118</v>
      </c>
      <c r="B39" s="56" t="s">
        <v>126</v>
      </c>
      <c r="C39" s="56" t="s">
        <v>42</v>
      </c>
      <c r="D39" s="102">
        <v>96</v>
      </c>
      <c r="E39" s="102">
        <v>83</v>
      </c>
      <c r="F39" s="102">
        <v>91</v>
      </c>
      <c r="G39" s="102">
        <v>76</v>
      </c>
      <c r="H39" s="102">
        <v>73</v>
      </c>
      <c r="I39" s="102">
        <v>55</v>
      </c>
      <c r="J39" s="102">
        <v>42</v>
      </c>
      <c r="K39" s="102">
        <v>34</v>
      </c>
      <c r="L39" s="102">
        <v>26</v>
      </c>
      <c r="M39" s="70">
        <v>16</v>
      </c>
      <c r="N39" s="70">
        <v>21</v>
      </c>
      <c r="P39" s="36"/>
      <c r="Q39" s="38"/>
      <c r="U39" s="36"/>
      <c r="V39" s="38"/>
      <c r="W39" s="69"/>
      <c r="X39" s="69"/>
      <c r="Y39" s="69"/>
      <c r="Z39" s="36"/>
      <c r="AA39" s="38"/>
      <c r="AB39" s="69"/>
      <c r="AC39" s="69"/>
      <c r="AD39" s="69"/>
      <c r="AE39" s="36"/>
      <c r="AF39" s="38"/>
      <c r="AG39" s="69"/>
      <c r="AH39" s="69"/>
      <c r="AI39" s="69"/>
      <c r="AJ39" s="36"/>
      <c r="AK39" s="38"/>
      <c r="AL39" s="69"/>
      <c r="AM39" s="69"/>
      <c r="AN39" s="69"/>
      <c r="AO39" s="36"/>
      <c r="AP39" s="38"/>
      <c r="AQ39" s="69"/>
      <c r="AR39" s="69"/>
      <c r="AS39" s="69"/>
      <c r="AT39" s="36"/>
      <c r="AU39" s="38"/>
      <c r="AV39" s="69"/>
      <c r="AW39" s="69"/>
      <c r="AX39" s="69"/>
      <c r="AY39" s="36"/>
      <c r="AZ39" s="38"/>
      <c r="BA39" s="69"/>
      <c r="BB39" s="69"/>
      <c r="BC39" s="69"/>
    </row>
    <row r="40" spans="1:55" s="7" customFormat="1" ht="15" customHeight="1" x14ac:dyDescent="0.2">
      <c r="A40" s="99" t="s">
        <v>118</v>
      </c>
      <c r="B40" s="99" t="s">
        <v>127</v>
      </c>
      <c r="C40" s="99" t="s">
        <v>38</v>
      </c>
      <c r="D40" s="72">
        <v>69.142857142857139</v>
      </c>
      <c r="E40" s="72">
        <v>70.198675496688736</v>
      </c>
      <c r="F40" s="72">
        <v>70.661157024793383</v>
      </c>
      <c r="G40" s="72">
        <v>67.336683417085425</v>
      </c>
      <c r="H40" s="72">
        <v>67.0807453416149</v>
      </c>
      <c r="I40" s="72">
        <v>63.945578231292515</v>
      </c>
      <c r="J40" s="72">
        <v>67.910447761194035</v>
      </c>
      <c r="K40" s="72">
        <v>61.53846153846154</v>
      </c>
      <c r="L40" s="72">
        <v>70.212765957446805</v>
      </c>
      <c r="M40" s="72">
        <v>71.15384615384616</v>
      </c>
      <c r="N40" s="72">
        <v>68</v>
      </c>
      <c r="P40" s="36"/>
      <c r="Q40" s="100"/>
      <c r="U40" s="36"/>
      <c r="V40" s="100"/>
      <c r="W40" s="101"/>
      <c r="X40" s="101"/>
      <c r="Y40" s="101"/>
      <c r="Z40" s="36"/>
      <c r="AA40" s="100"/>
      <c r="AB40" s="101"/>
      <c r="AC40" s="101"/>
      <c r="AD40" s="101"/>
      <c r="AE40" s="36"/>
      <c r="AF40" s="100"/>
      <c r="AG40" s="101"/>
      <c r="AH40" s="101"/>
      <c r="AI40" s="101"/>
      <c r="AJ40" s="36"/>
      <c r="AK40" s="100"/>
      <c r="AL40" s="101"/>
      <c r="AM40" s="101"/>
      <c r="AN40" s="101"/>
      <c r="AO40" s="36"/>
      <c r="AP40" s="100"/>
      <c r="AQ40" s="101"/>
      <c r="AR40" s="101"/>
      <c r="AS40" s="101"/>
      <c r="AT40" s="36"/>
      <c r="AU40" s="100"/>
      <c r="AV40" s="101"/>
      <c r="AW40" s="101"/>
      <c r="AX40" s="101"/>
      <c r="AY40" s="36"/>
      <c r="AZ40" s="100"/>
      <c r="BA40" s="101"/>
      <c r="BB40" s="101"/>
      <c r="BC40" s="101"/>
    </row>
    <row r="41" spans="1:55" ht="15" customHeight="1" x14ac:dyDescent="0.2">
      <c r="A41" s="2" t="s">
        <v>118</v>
      </c>
      <c r="B41" s="2" t="s">
        <v>127</v>
      </c>
      <c r="C41" s="2" t="s">
        <v>39</v>
      </c>
      <c r="D41" s="38">
        <v>4.9173553719008263</v>
      </c>
      <c r="E41" s="38">
        <v>5.6698113207547172</v>
      </c>
      <c r="F41" s="38">
        <v>5.4269005847953213</v>
      </c>
      <c r="G41" s="38">
        <v>5.2462686567164178</v>
      </c>
      <c r="H41" s="38">
        <v>5.4907407407407405</v>
      </c>
      <c r="I41" s="38">
        <v>6.4255319148936172</v>
      </c>
      <c r="J41" s="38">
        <v>4.9010989010989015</v>
      </c>
      <c r="K41" s="38">
        <v>4.5357142857142856</v>
      </c>
      <c r="L41" s="38">
        <v>4.7272727272727275</v>
      </c>
      <c r="M41" s="38">
        <v>5.4594594594594597</v>
      </c>
      <c r="N41" s="38">
        <v>6.5294117647058822</v>
      </c>
      <c r="P41" s="36"/>
      <c r="Q41" s="38"/>
      <c r="U41" s="36"/>
      <c r="V41" s="38"/>
      <c r="W41" s="69"/>
      <c r="X41" s="69"/>
      <c r="Y41" s="69"/>
      <c r="Z41" s="36"/>
      <c r="AA41" s="38"/>
      <c r="AB41" s="69"/>
      <c r="AC41" s="69"/>
      <c r="AD41" s="69"/>
      <c r="AE41" s="36"/>
      <c r="AF41" s="38"/>
      <c r="AG41" s="69"/>
      <c r="AH41" s="69"/>
      <c r="AI41" s="69"/>
      <c r="AJ41" s="36"/>
      <c r="AK41" s="38"/>
      <c r="AL41" s="69"/>
      <c r="AM41" s="69"/>
      <c r="AN41" s="69"/>
      <c r="AO41" s="36"/>
      <c r="AP41" s="38"/>
      <c r="AQ41" s="69"/>
      <c r="AR41" s="69"/>
      <c r="AS41" s="69"/>
      <c r="AT41" s="36"/>
      <c r="AU41" s="38"/>
      <c r="AV41" s="69"/>
      <c r="AW41" s="69"/>
      <c r="AX41" s="69"/>
      <c r="AY41" s="36"/>
      <c r="AZ41" s="38"/>
      <c r="BA41" s="69"/>
      <c r="BB41" s="69"/>
      <c r="BC41" s="69"/>
    </row>
    <row r="42" spans="1:55" ht="15" customHeight="1" x14ac:dyDescent="0.2">
      <c r="A42" s="2" t="s">
        <v>118</v>
      </c>
      <c r="B42" s="2" t="s">
        <v>127</v>
      </c>
      <c r="C42" s="2" t="s">
        <v>40</v>
      </c>
      <c r="D42" s="69">
        <v>595</v>
      </c>
      <c r="E42" s="69">
        <v>601</v>
      </c>
      <c r="F42" s="69">
        <v>928</v>
      </c>
      <c r="G42" s="69">
        <v>703</v>
      </c>
      <c r="H42" s="69">
        <v>593</v>
      </c>
      <c r="I42" s="69">
        <v>604</v>
      </c>
      <c r="J42" s="69">
        <v>446</v>
      </c>
      <c r="K42" s="69">
        <v>254</v>
      </c>
      <c r="L42" s="69">
        <v>156</v>
      </c>
      <c r="M42" s="68">
        <v>202</v>
      </c>
      <c r="N42" s="68">
        <v>222</v>
      </c>
      <c r="P42" s="36"/>
      <c r="Q42" s="38"/>
      <c r="U42" s="36"/>
      <c r="V42" s="38"/>
      <c r="W42" s="69"/>
      <c r="X42" s="69"/>
      <c r="Y42" s="69"/>
      <c r="Z42" s="36"/>
      <c r="AA42" s="38"/>
      <c r="AB42" s="69"/>
      <c r="AC42" s="69"/>
      <c r="AD42" s="69"/>
      <c r="AE42" s="36"/>
      <c r="AF42" s="38"/>
      <c r="AG42" s="69"/>
      <c r="AH42" s="69"/>
      <c r="AI42" s="69"/>
      <c r="AJ42" s="36"/>
      <c r="AK42" s="38"/>
      <c r="AL42" s="69"/>
      <c r="AM42" s="69"/>
      <c r="AN42" s="69"/>
      <c r="AO42" s="36"/>
      <c r="AP42" s="38"/>
      <c r="AQ42" s="69"/>
      <c r="AR42" s="69"/>
      <c r="AS42" s="69"/>
      <c r="AT42" s="36"/>
      <c r="AU42" s="38"/>
      <c r="AV42" s="69"/>
      <c r="AW42" s="69"/>
      <c r="AX42" s="69"/>
      <c r="AY42" s="36"/>
      <c r="AZ42" s="38"/>
      <c r="BA42" s="69"/>
      <c r="BB42" s="69"/>
      <c r="BC42" s="69"/>
    </row>
    <row r="43" spans="1:55" ht="15" customHeight="1" x14ac:dyDescent="0.2">
      <c r="A43" s="2" t="s">
        <v>118</v>
      </c>
      <c r="B43" s="2" t="s">
        <v>127</v>
      </c>
      <c r="C43" s="2" t="s">
        <v>41</v>
      </c>
      <c r="D43" s="69">
        <v>121</v>
      </c>
      <c r="E43" s="69">
        <v>106</v>
      </c>
      <c r="F43" s="69">
        <v>171</v>
      </c>
      <c r="G43" s="69">
        <v>134</v>
      </c>
      <c r="H43" s="69">
        <v>108</v>
      </c>
      <c r="I43" s="69">
        <v>94</v>
      </c>
      <c r="J43" s="69">
        <v>91</v>
      </c>
      <c r="K43" s="69">
        <v>56</v>
      </c>
      <c r="L43" s="69">
        <v>33</v>
      </c>
      <c r="M43" s="68">
        <v>37</v>
      </c>
      <c r="N43" s="68">
        <v>34</v>
      </c>
      <c r="P43" s="36"/>
      <c r="Q43" s="38"/>
      <c r="U43" s="36"/>
      <c r="V43" s="38"/>
      <c r="W43" s="69"/>
      <c r="X43" s="69"/>
      <c r="Y43" s="69"/>
      <c r="Z43" s="36"/>
      <c r="AA43" s="38"/>
      <c r="AB43" s="69"/>
      <c r="AC43" s="69"/>
      <c r="AD43" s="69"/>
      <c r="AE43" s="36"/>
      <c r="AF43" s="38"/>
      <c r="AG43" s="69"/>
      <c r="AH43" s="69"/>
      <c r="AI43" s="69"/>
      <c r="AJ43" s="36"/>
      <c r="AK43" s="38"/>
      <c r="AL43" s="69"/>
      <c r="AM43" s="69"/>
      <c r="AN43" s="69"/>
      <c r="AO43" s="36"/>
      <c r="AP43" s="38"/>
      <c r="AQ43" s="69"/>
      <c r="AR43" s="69"/>
      <c r="AS43" s="69"/>
      <c r="AT43" s="36"/>
      <c r="AU43" s="38"/>
      <c r="AV43" s="69"/>
      <c r="AW43" s="69"/>
      <c r="AX43" s="69"/>
      <c r="AY43" s="36"/>
      <c r="AZ43" s="38"/>
      <c r="BA43" s="69"/>
      <c r="BB43" s="69"/>
      <c r="BC43" s="69"/>
    </row>
    <row r="44" spans="1:55" ht="15" customHeight="1" x14ac:dyDescent="0.2">
      <c r="A44" s="56" t="s">
        <v>118</v>
      </c>
      <c r="B44" s="56" t="s">
        <v>127</v>
      </c>
      <c r="C44" s="56" t="s">
        <v>42</v>
      </c>
      <c r="D44" s="102">
        <v>175</v>
      </c>
      <c r="E44" s="102">
        <v>151</v>
      </c>
      <c r="F44" s="102">
        <v>242</v>
      </c>
      <c r="G44" s="102">
        <v>199</v>
      </c>
      <c r="H44" s="102">
        <v>161</v>
      </c>
      <c r="I44" s="102">
        <v>147</v>
      </c>
      <c r="J44" s="102">
        <v>134</v>
      </c>
      <c r="K44" s="102">
        <v>91</v>
      </c>
      <c r="L44" s="102">
        <v>47</v>
      </c>
      <c r="M44" s="70">
        <v>52</v>
      </c>
      <c r="N44" s="70">
        <v>50</v>
      </c>
      <c r="P44" s="36"/>
      <c r="Q44" s="38"/>
      <c r="U44" s="36"/>
      <c r="V44" s="38"/>
      <c r="W44" s="69"/>
      <c r="X44" s="69"/>
      <c r="Y44" s="69"/>
      <c r="Z44" s="36"/>
      <c r="AA44" s="38"/>
      <c r="AB44" s="69"/>
      <c r="AC44" s="69"/>
      <c r="AD44" s="69"/>
      <c r="AE44" s="36"/>
      <c r="AF44" s="38"/>
      <c r="AG44" s="69"/>
      <c r="AH44" s="69"/>
      <c r="AI44" s="69"/>
      <c r="AJ44" s="36"/>
      <c r="AK44" s="38"/>
      <c r="AL44" s="69"/>
      <c r="AM44" s="69"/>
      <c r="AN44" s="69"/>
      <c r="AO44" s="36"/>
      <c r="AP44" s="38"/>
      <c r="AQ44" s="69"/>
      <c r="AR44" s="69"/>
      <c r="AS44" s="69"/>
      <c r="AT44" s="36"/>
      <c r="AU44" s="38"/>
      <c r="AV44" s="69"/>
      <c r="AW44" s="69"/>
      <c r="AX44" s="69"/>
      <c r="AY44" s="36"/>
      <c r="AZ44" s="38"/>
      <c r="BA44" s="69"/>
      <c r="BB44" s="69"/>
      <c r="BC44" s="69"/>
    </row>
    <row r="45" spans="1:55" s="7" customFormat="1" ht="15" customHeight="1" x14ac:dyDescent="0.2">
      <c r="A45" s="99" t="s">
        <v>128</v>
      </c>
      <c r="B45" s="99" t="s">
        <v>129</v>
      </c>
      <c r="C45" s="99" t="s">
        <v>38</v>
      </c>
      <c r="D45" s="72" t="s">
        <v>57</v>
      </c>
      <c r="E45" s="72" t="s">
        <v>57</v>
      </c>
      <c r="F45" s="72">
        <v>69.696969696969703</v>
      </c>
      <c r="G45" s="72" t="s">
        <v>57</v>
      </c>
      <c r="H45" s="72" t="s">
        <v>57</v>
      </c>
      <c r="I45" s="72" t="s">
        <v>57</v>
      </c>
      <c r="J45" s="72" t="s">
        <v>57</v>
      </c>
      <c r="K45" s="72" t="s">
        <v>120</v>
      </c>
      <c r="L45" s="72" t="s">
        <v>120</v>
      </c>
      <c r="M45" s="72" t="s">
        <v>120</v>
      </c>
      <c r="N45" s="72" t="s">
        <v>120</v>
      </c>
      <c r="P45" s="36"/>
      <c r="Q45" s="100"/>
      <c r="U45" s="36"/>
      <c r="V45" s="100"/>
      <c r="W45" s="101"/>
      <c r="X45" s="101"/>
      <c r="Y45" s="101"/>
      <c r="Z45" s="36"/>
      <c r="AA45" s="100"/>
      <c r="AB45" s="101"/>
      <c r="AC45" s="101"/>
      <c r="AD45" s="101"/>
      <c r="AE45" s="36"/>
      <c r="AF45" s="100"/>
      <c r="AG45" s="101"/>
      <c r="AH45" s="101"/>
      <c r="AI45" s="101"/>
      <c r="AJ45" s="36"/>
      <c r="AK45" s="100"/>
      <c r="AL45" s="101"/>
      <c r="AM45" s="101"/>
      <c r="AN45" s="101"/>
      <c r="AO45" s="36"/>
      <c r="AP45" s="100"/>
      <c r="AQ45" s="101"/>
      <c r="AR45" s="101"/>
      <c r="AS45" s="101"/>
      <c r="AT45" s="36"/>
      <c r="AU45" s="100"/>
      <c r="AV45" s="101"/>
      <c r="AW45" s="101"/>
      <c r="AX45" s="101"/>
      <c r="AY45" s="36"/>
      <c r="AZ45" s="100"/>
      <c r="BA45" s="101"/>
      <c r="BB45" s="101"/>
      <c r="BC45" s="101"/>
    </row>
    <row r="46" spans="1:55" ht="15" customHeight="1" x14ac:dyDescent="0.2">
      <c r="A46" s="2" t="s">
        <v>128</v>
      </c>
      <c r="B46" s="2" t="s">
        <v>129</v>
      </c>
      <c r="C46" s="2" t="s">
        <v>39</v>
      </c>
      <c r="D46" s="38" t="s">
        <v>57</v>
      </c>
      <c r="E46" s="38" t="s">
        <v>57</v>
      </c>
      <c r="F46" s="38" t="s">
        <v>57</v>
      </c>
      <c r="G46" s="38" t="s">
        <v>57</v>
      </c>
      <c r="H46" s="38" t="s">
        <v>57</v>
      </c>
      <c r="I46" s="38" t="s">
        <v>57</v>
      </c>
      <c r="J46" s="38" t="s">
        <v>57</v>
      </c>
      <c r="K46" s="38" t="s">
        <v>120</v>
      </c>
      <c r="L46" s="38" t="s">
        <v>120</v>
      </c>
      <c r="M46" s="38" t="s">
        <v>120</v>
      </c>
      <c r="N46" s="38" t="s">
        <v>120</v>
      </c>
      <c r="P46" s="36"/>
      <c r="Q46" s="38"/>
      <c r="U46" s="36"/>
      <c r="V46" s="38"/>
      <c r="W46" s="69"/>
      <c r="X46" s="69"/>
      <c r="Y46" s="69"/>
      <c r="Z46" s="36"/>
      <c r="AA46" s="38"/>
      <c r="AB46" s="69"/>
      <c r="AC46" s="69"/>
      <c r="AD46" s="69"/>
      <c r="AE46" s="36"/>
      <c r="AF46" s="38"/>
      <c r="AG46" s="69"/>
      <c r="AH46" s="69"/>
      <c r="AI46" s="69"/>
      <c r="AJ46" s="36"/>
      <c r="AK46" s="38"/>
      <c r="AL46" s="69"/>
      <c r="AM46" s="69"/>
      <c r="AN46" s="69"/>
      <c r="AO46" s="36"/>
      <c r="AP46" s="38"/>
      <c r="AQ46" s="69"/>
      <c r="AR46" s="69"/>
      <c r="AS46" s="69"/>
      <c r="AT46" s="36"/>
      <c r="AU46" s="38"/>
      <c r="AV46" s="69"/>
      <c r="AW46" s="69"/>
      <c r="AX46" s="69"/>
      <c r="AY46" s="36"/>
      <c r="AZ46" s="38"/>
      <c r="BA46" s="69"/>
      <c r="BB46" s="69"/>
      <c r="BC46" s="69"/>
    </row>
    <row r="47" spans="1:55" ht="15" customHeight="1" x14ac:dyDescent="0.2">
      <c r="A47" s="2" t="s">
        <v>128</v>
      </c>
      <c r="B47" s="2" t="s">
        <v>129</v>
      </c>
      <c r="C47" s="2" t="s">
        <v>40</v>
      </c>
      <c r="D47" s="69">
        <v>85</v>
      </c>
      <c r="E47" s="69">
        <v>93</v>
      </c>
      <c r="F47" s="69">
        <v>132</v>
      </c>
      <c r="G47" s="69">
        <v>38</v>
      </c>
      <c r="H47" s="69">
        <v>58</v>
      </c>
      <c r="I47" s="69">
        <v>17</v>
      </c>
      <c r="J47" s="69">
        <v>34</v>
      </c>
      <c r="K47" s="69" t="s">
        <v>120</v>
      </c>
      <c r="L47" s="69">
        <v>44</v>
      </c>
      <c r="M47" s="69" t="s">
        <v>120</v>
      </c>
      <c r="N47" s="69" t="s">
        <v>120</v>
      </c>
      <c r="P47" s="36"/>
      <c r="Q47" s="38"/>
      <c r="U47" s="36"/>
      <c r="V47" s="38"/>
      <c r="W47" s="69"/>
      <c r="X47" s="69"/>
      <c r="Y47" s="69"/>
      <c r="Z47" s="36"/>
      <c r="AA47" s="38"/>
      <c r="AB47" s="69"/>
      <c r="AC47" s="69"/>
      <c r="AD47" s="69"/>
      <c r="AE47" s="36"/>
      <c r="AF47" s="38"/>
      <c r="AG47" s="69"/>
      <c r="AH47" s="69"/>
      <c r="AI47" s="69"/>
      <c r="AJ47" s="36"/>
      <c r="AK47" s="38"/>
      <c r="AL47" s="69"/>
      <c r="AM47" s="69"/>
      <c r="AN47" s="69"/>
      <c r="AO47" s="36"/>
      <c r="AP47" s="38"/>
      <c r="AQ47" s="69"/>
      <c r="AR47" s="69"/>
      <c r="AS47" s="69"/>
      <c r="AT47" s="36"/>
      <c r="AU47" s="38"/>
      <c r="AV47" s="69"/>
      <c r="AW47" s="69"/>
      <c r="AX47" s="69"/>
      <c r="AY47" s="36"/>
      <c r="AZ47" s="38"/>
      <c r="BA47" s="69"/>
      <c r="BB47" s="69"/>
      <c r="BC47" s="69"/>
    </row>
    <row r="48" spans="1:55" ht="15" customHeight="1" x14ac:dyDescent="0.2">
      <c r="A48" s="2" t="s">
        <v>128</v>
      </c>
      <c r="B48" s="2" t="s">
        <v>129</v>
      </c>
      <c r="C48" s="2" t="s">
        <v>41</v>
      </c>
      <c r="D48" s="69">
        <v>17</v>
      </c>
      <c r="E48" s="69">
        <v>16</v>
      </c>
      <c r="F48" s="69">
        <v>23</v>
      </c>
      <c r="G48" s="69">
        <v>8</v>
      </c>
      <c r="H48" s="69">
        <v>12</v>
      </c>
      <c r="I48" s="69">
        <v>4</v>
      </c>
      <c r="J48" s="69">
        <v>7</v>
      </c>
      <c r="K48" s="69" t="s">
        <v>120</v>
      </c>
      <c r="L48" s="69">
        <v>3</v>
      </c>
      <c r="M48" s="69" t="s">
        <v>120</v>
      </c>
      <c r="N48" s="69" t="s">
        <v>120</v>
      </c>
      <c r="P48" s="36"/>
      <c r="Q48" s="38"/>
      <c r="U48" s="36"/>
      <c r="V48" s="38"/>
      <c r="W48" s="69"/>
      <c r="X48" s="69"/>
      <c r="Y48" s="69"/>
      <c r="Z48" s="36"/>
      <c r="AA48" s="38"/>
      <c r="AB48" s="69"/>
      <c r="AC48" s="69"/>
      <c r="AD48" s="69"/>
      <c r="AE48" s="36"/>
      <c r="AF48" s="38"/>
      <c r="AG48" s="69"/>
      <c r="AH48" s="69"/>
      <c r="AI48" s="69"/>
      <c r="AJ48" s="36"/>
      <c r="AK48" s="38"/>
      <c r="AL48" s="69"/>
      <c r="AM48" s="69"/>
      <c r="AN48" s="69"/>
      <c r="AO48" s="36"/>
      <c r="AP48" s="38"/>
      <c r="AQ48" s="69"/>
      <c r="AR48" s="69"/>
      <c r="AS48" s="69"/>
      <c r="AT48" s="36"/>
      <c r="AU48" s="38"/>
      <c r="AV48" s="69"/>
      <c r="AW48" s="69"/>
      <c r="AX48" s="69"/>
      <c r="AY48" s="36"/>
      <c r="AZ48" s="38"/>
      <c r="BA48" s="69"/>
      <c r="BB48" s="69"/>
      <c r="BC48" s="69"/>
    </row>
    <row r="49" spans="1:55" ht="15" customHeight="1" x14ac:dyDescent="0.2">
      <c r="A49" s="56" t="s">
        <v>128</v>
      </c>
      <c r="B49" s="56" t="s">
        <v>129</v>
      </c>
      <c r="C49" s="56" t="s">
        <v>42</v>
      </c>
      <c r="D49" s="102">
        <v>18</v>
      </c>
      <c r="E49" s="102">
        <v>23</v>
      </c>
      <c r="F49" s="102">
        <v>33</v>
      </c>
      <c r="G49" s="102">
        <v>22</v>
      </c>
      <c r="H49" s="102">
        <v>13</v>
      </c>
      <c r="I49" s="102">
        <v>8</v>
      </c>
      <c r="J49" s="102">
        <v>13</v>
      </c>
      <c r="K49" s="102" t="s">
        <v>120</v>
      </c>
      <c r="L49" s="102">
        <v>6</v>
      </c>
      <c r="M49" s="102" t="s">
        <v>120</v>
      </c>
      <c r="N49" s="102" t="s">
        <v>120</v>
      </c>
      <c r="P49" s="36"/>
      <c r="Q49" s="38"/>
      <c r="U49" s="36"/>
      <c r="V49" s="38"/>
      <c r="W49" s="69"/>
      <c r="X49" s="69"/>
      <c r="Y49" s="69"/>
      <c r="Z49" s="36"/>
      <c r="AA49" s="38"/>
      <c r="AB49" s="69"/>
      <c r="AC49" s="69"/>
      <c r="AD49" s="69"/>
      <c r="AE49" s="36"/>
      <c r="AF49" s="38"/>
      <c r="AG49" s="69"/>
      <c r="AH49" s="69"/>
      <c r="AI49" s="69"/>
      <c r="AJ49" s="36"/>
      <c r="AK49" s="38"/>
      <c r="AL49" s="69"/>
      <c r="AM49" s="69"/>
      <c r="AN49" s="69"/>
      <c r="AO49" s="36"/>
      <c r="AP49" s="38"/>
      <c r="AQ49" s="69"/>
      <c r="AR49" s="69"/>
      <c r="AS49" s="69"/>
      <c r="AT49" s="36"/>
      <c r="AU49" s="38"/>
      <c r="AV49" s="69"/>
      <c r="AW49" s="69"/>
      <c r="AX49" s="69"/>
      <c r="AY49" s="36"/>
      <c r="AZ49" s="38"/>
      <c r="BA49" s="69"/>
      <c r="BB49" s="69"/>
      <c r="BC49" s="69"/>
    </row>
    <row r="50" spans="1:55" s="7" customFormat="1" ht="15" customHeight="1" x14ac:dyDescent="0.2">
      <c r="A50" s="99" t="s">
        <v>128</v>
      </c>
      <c r="B50" s="99" t="s">
        <v>130</v>
      </c>
      <c r="C50" s="99" t="s">
        <v>38</v>
      </c>
      <c r="D50" s="72" t="s">
        <v>57</v>
      </c>
      <c r="E50" s="72">
        <v>80</v>
      </c>
      <c r="F50" s="72">
        <v>76.666666666666671</v>
      </c>
      <c r="G50" s="72" t="s">
        <v>57</v>
      </c>
      <c r="H50" s="72" t="s">
        <v>57</v>
      </c>
      <c r="I50" s="72" t="s">
        <v>57</v>
      </c>
      <c r="J50" s="72" t="s">
        <v>57</v>
      </c>
      <c r="K50" s="72" t="s">
        <v>120</v>
      </c>
      <c r="L50" s="72" t="s">
        <v>120</v>
      </c>
      <c r="M50" s="72" t="s">
        <v>120</v>
      </c>
      <c r="N50" s="72" t="s">
        <v>120</v>
      </c>
      <c r="P50" s="36"/>
      <c r="Q50" s="100"/>
      <c r="U50" s="36"/>
      <c r="V50" s="100"/>
      <c r="Z50" s="36"/>
      <c r="AA50" s="100"/>
      <c r="AE50" s="36"/>
      <c r="AF50" s="100"/>
      <c r="AJ50" s="36"/>
      <c r="AK50" s="100"/>
      <c r="AO50" s="36"/>
      <c r="AP50" s="100"/>
      <c r="AT50" s="36"/>
      <c r="AU50" s="100"/>
      <c r="AY50" s="36"/>
      <c r="AZ50" s="100"/>
    </row>
    <row r="51" spans="1:55" ht="15" customHeight="1" x14ac:dyDescent="0.2">
      <c r="A51" s="2" t="s">
        <v>128</v>
      </c>
      <c r="B51" s="2" t="s">
        <v>130</v>
      </c>
      <c r="C51" s="2" t="s">
        <v>39</v>
      </c>
      <c r="D51" s="38" t="s">
        <v>57</v>
      </c>
      <c r="E51" s="38" t="s">
        <v>57</v>
      </c>
      <c r="F51" s="38" t="s">
        <v>57</v>
      </c>
      <c r="G51" s="38" t="s">
        <v>57</v>
      </c>
      <c r="H51" s="38" t="s">
        <v>57</v>
      </c>
      <c r="I51" s="38" t="s">
        <v>57</v>
      </c>
      <c r="J51" s="38" t="s">
        <v>57</v>
      </c>
      <c r="K51" s="38" t="s">
        <v>120</v>
      </c>
      <c r="L51" s="38" t="s">
        <v>120</v>
      </c>
      <c r="M51" s="38" t="s">
        <v>120</v>
      </c>
      <c r="N51" s="38" t="s">
        <v>120</v>
      </c>
      <c r="P51" s="36"/>
      <c r="Q51" s="38"/>
      <c r="U51" s="36"/>
      <c r="V51" s="38"/>
      <c r="Z51" s="36"/>
      <c r="AA51" s="38"/>
      <c r="AE51" s="36"/>
      <c r="AF51" s="38"/>
      <c r="AJ51" s="36"/>
      <c r="AK51" s="38"/>
      <c r="AO51" s="36"/>
      <c r="AP51" s="38"/>
      <c r="AT51" s="36"/>
      <c r="AU51" s="38"/>
      <c r="AY51" s="36"/>
      <c r="AZ51" s="38"/>
    </row>
    <row r="52" spans="1:55" ht="15" customHeight="1" x14ac:dyDescent="0.2">
      <c r="A52" s="2" t="s">
        <v>128</v>
      </c>
      <c r="B52" s="2" t="s">
        <v>130</v>
      </c>
      <c r="C52" s="2" t="s">
        <v>40</v>
      </c>
      <c r="D52" s="69">
        <v>88</v>
      </c>
      <c r="E52" s="69">
        <v>130</v>
      </c>
      <c r="F52" s="69">
        <v>219</v>
      </c>
      <c r="G52" s="69">
        <v>51</v>
      </c>
      <c r="H52" s="69">
        <v>102</v>
      </c>
      <c r="I52" s="69">
        <v>66</v>
      </c>
      <c r="J52" s="69">
        <v>10</v>
      </c>
      <c r="K52" s="69" t="s">
        <v>120</v>
      </c>
      <c r="L52" s="69" t="s">
        <v>120</v>
      </c>
      <c r="M52" s="69" t="s">
        <v>120</v>
      </c>
      <c r="N52" s="69" t="s">
        <v>120</v>
      </c>
      <c r="P52" s="36"/>
      <c r="Q52" s="38"/>
      <c r="U52" s="36"/>
      <c r="V52" s="38"/>
      <c r="Z52" s="36"/>
      <c r="AA52" s="38"/>
      <c r="AE52" s="36"/>
      <c r="AF52" s="38"/>
      <c r="AJ52" s="36"/>
      <c r="AK52" s="38"/>
      <c r="AO52" s="36"/>
      <c r="AP52" s="38"/>
      <c r="AT52" s="36"/>
      <c r="AU52" s="38"/>
      <c r="AY52" s="36"/>
      <c r="AZ52" s="38"/>
    </row>
    <row r="53" spans="1:55" ht="15" customHeight="1" x14ac:dyDescent="0.2">
      <c r="A53" s="2" t="s">
        <v>128</v>
      </c>
      <c r="B53" s="2" t="s">
        <v>130</v>
      </c>
      <c r="C53" s="2" t="s">
        <v>41</v>
      </c>
      <c r="D53" s="69">
        <v>18</v>
      </c>
      <c r="E53" s="69">
        <v>24</v>
      </c>
      <c r="F53" s="69">
        <v>23</v>
      </c>
      <c r="G53" s="69">
        <v>9</v>
      </c>
      <c r="H53" s="69">
        <v>13</v>
      </c>
      <c r="I53" s="69">
        <v>5</v>
      </c>
      <c r="J53" s="69">
        <v>2</v>
      </c>
      <c r="K53" s="69" t="s">
        <v>120</v>
      </c>
      <c r="L53" s="69" t="s">
        <v>120</v>
      </c>
      <c r="M53" s="69" t="s">
        <v>120</v>
      </c>
      <c r="N53" s="69" t="s">
        <v>120</v>
      </c>
      <c r="P53" s="36"/>
      <c r="Q53" s="38"/>
      <c r="U53" s="36"/>
      <c r="V53" s="38"/>
      <c r="Z53" s="36"/>
      <c r="AA53" s="38"/>
      <c r="AE53" s="36"/>
      <c r="AF53" s="38"/>
      <c r="AJ53" s="36"/>
      <c r="AK53" s="38"/>
      <c r="AO53" s="36"/>
      <c r="AP53" s="38"/>
      <c r="AT53" s="36"/>
      <c r="AU53" s="38"/>
      <c r="AY53" s="36"/>
      <c r="AZ53" s="38"/>
    </row>
    <row r="54" spans="1:55" ht="15" customHeight="1" x14ac:dyDescent="0.2">
      <c r="A54" s="56" t="s">
        <v>128</v>
      </c>
      <c r="B54" s="56" t="s">
        <v>130</v>
      </c>
      <c r="C54" s="56" t="s">
        <v>42</v>
      </c>
      <c r="D54" s="102">
        <v>24</v>
      </c>
      <c r="E54" s="102">
        <v>30</v>
      </c>
      <c r="F54" s="102">
        <v>30</v>
      </c>
      <c r="G54" s="102">
        <v>15</v>
      </c>
      <c r="H54" s="102">
        <v>15</v>
      </c>
      <c r="I54" s="102">
        <v>9</v>
      </c>
      <c r="J54" s="102">
        <v>8</v>
      </c>
      <c r="K54" s="102" t="s">
        <v>120</v>
      </c>
      <c r="L54" s="102" t="s">
        <v>120</v>
      </c>
      <c r="M54" s="102" t="s">
        <v>120</v>
      </c>
      <c r="N54" s="102" t="s">
        <v>120</v>
      </c>
      <c r="P54" s="36"/>
      <c r="Q54" s="38"/>
      <c r="U54" s="36"/>
      <c r="V54" s="38"/>
      <c r="Z54" s="36"/>
      <c r="AA54" s="38"/>
      <c r="AE54" s="36"/>
      <c r="AF54" s="38"/>
      <c r="AJ54" s="36"/>
      <c r="AK54" s="38"/>
      <c r="AO54" s="36"/>
      <c r="AP54" s="38"/>
      <c r="AT54" s="36"/>
      <c r="AU54" s="38"/>
      <c r="AY54" s="36"/>
      <c r="AZ54" s="38"/>
    </row>
    <row r="55" spans="1:55" s="7" customFormat="1" ht="15" customHeight="1" x14ac:dyDescent="0.2">
      <c r="A55" s="99" t="s">
        <v>128</v>
      </c>
      <c r="B55" s="99" t="s">
        <v>131</v>
      </c>
      <c r="C55" s="99" t="s">
        <v>38</v>
      </c>
      <c r="D55" s="72" t="s">
        <v>57</v>
      </c>
      <c r="E55" s="72" t="s">
        <v>57</v>
      </c>
      <c r="F55" s="72">
        <v>73.333333333333329</v>
      </c>
      <c r="G55" s="72" t="s">
        <v>57</v>
      </c>
      <c r="H55" s="72" t="s">
        <v>57</v>
      </c>
      <c r="I55" s="72" t="s">
        <v>57</v>
      </c>
      <c r="J55" s="72" t="s">
        <v>57</v>
      </c>
      <c r="K55" s="72" t="s">
        <v>57</v>
      </c>
      <c r="L55" s="72" t="s">
        <v>57</v>
      </c>
      <c r="M55" s="72" t="s">
        <v>57</v>
      </c>
      <c r="N55" s="72" t="s">
        <v>57</v>
      </c>
      <c r="P55" s="36"/>
      <c r="Q55" s="100"/>
      <c r="U55" s="36"/>
      <c r="V55" s="100"/>
      <c r="Z55" s="36"/>
      <c r="AA55" s="100"/>
      <c r="AE55" s="36"/>
      <c r="AF55" s="100"/>
      <c r="AJ55" s="36"/>
      <c r="AK55" s="100"/>
      <c r="AO55" s="36"/>
      <c r="AP55" s="100"/>
      <c r="AT55" s="36"/>
      <c r="AU55" s="100"/>
      <c r="AY55" s="36"/>
      <c r="AZ55" s="100"/>
    </row>
    <row r="56" spans="1:55" ht="15" customHeight="1" x14ac:dyDescent="0.2">
      <c r="A56" s="2" t="s">
        <v>128</v>
      </c>
      <c r="B56" s="2" t="s">
        <v>131</v>
      </c>
      <c r="C56" s="2" t="s">
        <v>39</v>
      </c>
      <c r="D56" s="38" t="s">
        <v>57</v>
      </c>
      <c r="E56" s="38" t="s">
        <v>57</v>
      </c>
      <c r="F56" s="38" t="s">
        <v>57</v>
      </c>
      <c r="G56" s="38" t="s">
        <v>57</v>
      </c>
      <c r="H56" s="38" t="s">
        <v>57</v>
      </c>
      <c r="I56" s="38" t="s">
        <v>57</v>
      </c>
      <c r="J56" s="38" t="s">
        <v>57</v>
      </c>
      <c r="K56" s="38" t="s">
        <v>57</v>
      </c>
      <c r="L56" s="38" t="s">
        <v>57</v>
      </c>
      <c r="M56" s="38" t="s">
        <v>57</v>
      </c>
      <c r="N56" s="38" t="s">
        <v>57</v>
      </c>
      <c r="P56" s="36"/>
      <c r="Q56" s="38"/>
      <c r="U56" s="36"/>
      <c r="V56" s="38"/>
      <c r="Z56" s="36"/>
      <c r="AA56" s="38"/>
      <c r="AE56" s="36"/>
      <c r="AF56" s="38"/>
      <c r="AJ56" s="36"/>
      <c r="AK56" s="38"/>
      <c r="AO56" s="36"/>
      <c r="AP56" s="38"/>
      <c r="AT56" s="36"/>
      <c r="AU56" s="38"/>
      <c r="AY56" s="36"/>
      <c r="AZ56" s="38"/>
    </row>
    <row r="57" spans="1:55" ht="15" customHeight="1" x14ac:dyDescent="0.2">
      <c r="A57" s="2" t="s">
        <v>128</v>
      </c>
      <c r="B57" s="2" t="s">
        <v>131</v>
      </c>
      <c r="C57" s="2" t="s">
        <v>40</v>
      </c>
      <c r="D57" s="69">
        <v>96</v>
      </c>
      <c r="E57" s="69">
        <v>59</v>
      </c>
      <c r="F57" s="69">
        <v>142</v>
      </c>
      <c r="G57" s="69">
        <v>97</v>
      </c>
      <c r="H57" s="69">
        <v>49</v>
      </c>
      <c r="I57" s="69">
        <v>113</v>
      </c>
      <c r="J57" s="69">
        <v>71</v>
      </c>
      <c r="K57" s="69">
        <v>15</v>
      </c>
      <c r="L57" s="69">
        <v>49</v>
      </c>
      <c r="M57" s="68">
        <v>40</v>
      </c>
      <c r="N57" s="68">
        <v>37</v>
      </c>
      <c r="P57" s="36"/>
      <c r="Q57" s="38"/>
      <c r="U57" s="36"/>
      <c r="V57" s="38"/>
      <c r="Z57" s="36"/>
      <c r="AA57" s="38"/>
      <c r="AE57" s="36"/>
      <c r="AF57" s="38"/>
      <c r="AJ57" s="36"/>
      <c r="AK57" s="38"/>
      <c r="AO57" s="36"/>
      <c r="AP57" s="38"/>
      <c r="AT57" s="36"/>
      <c r="AU57" s="38"/>
      <c r="AY57" s="36"/>
      <c r="AZ57" s="38"/>
    </row>
    <row r="58" spans="1:55" ht="15" customHeight="1" x14ac:dyDescent="0.2">
      <c r="A58" s="2" t="s">
        <v>128</v>
      </c>
      <c r="B58" s="2" t="s">
        <v>131</v>
      </c>
      <c r="C58" s="2" t="s">
        <v>41</v>
      </c>
      <c r="D58" s="69">
        <v>17</v>
      </c>
      <c r="E58" s="69">
        <v>12</v>
      </c>
      <c r="F58" s="69">
        <v>22</v>
      </c>
      <c r="G58" s="69">
        <v>16</v>
      </c>
      <c r="H58" s="69">
        <v>14</v>
      </c>
      <c r="I58" s="69">
        <v>16</v>
      </c>
      <c r="J58" s="69">
        <v>12</v>
      </c>
      <c r="K58" s="69">
        <v>5</v>
      </c>
      <c r="L58" s="69">
        <v>6</v>
      </c>
      <c r="M58" s="68">
        <v>8</v>
      </c>
      <c r="N58" s="68">
        <v>12</v>
      </c>
      <c r="P58" s="36"/>
      <c r="Q58" s="38"/>
      <c r="U58" s="36"/>
      <c r="V58" s="38"/>
      <c r="Z58" s="36"/>
      <c r="AA58" s="38"/>
      <c r="AE58" s="36"/>
      <c r="AF58" s="38"/>
      <c r="AJ58" s="36"/>
      <c r="AK58" s="38"/>
      <c r="AO58" s="36"/>
      <c r="AP58" s="38"/>
      <c r="AT58" s="36"/>
      <c r="AU58" s="38"/>
      <c r="AY58" s="36"/>
      <c r="AZ58" s="38"/>
    </row>
    <row r="59" spans="1:55" ht="15" customHeight="1" x14ac:dyDescent="0.2">
      <c r="A59" s="56" t="s">
        <v>128</v>
      </c>
      <c r="B59" s="56" t="s">
        <v>131</v>
      </c>
      <c r="C59" s="56" t="s">
        <v>42</v>
      </c>
      <c r="D59" s="102">
        <v>19</v>
      </c>
      <c r="E59" s="102">
        <v>17</v>
      </c>
      <c r="F59" s="102">
        <v>30</v>
      </c>
      <c r="G59" s="102">
        <v>26</v>
      </c>
      <c r="H59" s="102">
        <v>21</v>
      </c>
      <c r="I59" s="102">
        <v>23</v>
      </c>
      <c r="J59" s="102">
        <v>20</v>
      </c>
      <c r="K59" s="102">
        <v>14</v>
      </c>
      <c r="L59" s="102">
        <v>8</v>
      </c>
      <c r="M59" s="70">
        <v>14</v>
      </c>
      <c r="N59" s="70">
        <v>19</v>
      </c>
      <c r="P59" s="36"/>
      <c r="Q59" s="38"/>
      <c r="R59" s="69"/>
      <c r="S59" s="69"/>
      <c r="T59" s="69"/>
      <c r="U59" s="36"/>
      <c r="V59" s="38"/>
      <c r="W59" s="69"/>
      <c r="X59" s="69"/>
      <c r="Y59" s="69"/>
      <c r="Z59" s="36"/>
      <c r="AA59" s="38"/>
      <c r="AB59" s="69"/>
      <c r="AC59" s="69"/>
      <c r="AD59" s="69"/>
      <c r="AE59" s="36"/>
      <c r="AF59" s="38"/>
      <c r="AG59" s="69"/>
      <c r="AH59" s="69"/>
      <c r="AI59" s="69"/>
      <c r="AJ59" s="36"/>
      <c r="AK59" s="38"/>
      <c r="AL59" s="69"/>
      <c r="AM59" s="69"/>
      <c r="AN59" s="69"/>
      <c r="AO59" s="36"/>
      <c r="AP59" s="38"/>
      <c r="AQ59" s="69"/>
      <c r="AR59" s="69"/>
      <c r="AS59" s="69"/>
      <c r="AT59" s="36"/>
      <c r="AU59" s="38"/>
      <c r="AV59" s="69"/>
      <c r="AW59" s="69"/>
      <c r="AX59" s="69"/>
      <c r="AY59" s="36"/>
      <c r="AZ59" s="38"/>
      <c r="BA59" s="69"/>
      <c r="BB59" s="69"/>
      <c r="BC59" s="69"/>
    </row>
    <row r="60" spans="1:55" s="7" customFormat="1" ht="15" customHeight="1" x14ac:dyDescent="0.2">
      <c r="A60" s="99" t="s">
        <v>128</v>
      </c>
      <c r="B60" s="99" t="s">
        <v>132</v>
      </c>
      <c r="C60" s="99" t="s">
        <v>38</v>
      </c>
      <c r="D60" s="72" t="s">
        <v>57</v>
      </c>
      <c r="E60" s="72" t="s">
        <v>57</v>
      </c>
      <c r="F60" s="72" t="s">
        <v>57</v>
      </c>
      <c r="G60" s="72" t="s">
        <v>57</v>
      </c>
      <c r="H60" s="72" t="s">
        <v>57</v>
      </c>
      <c r="I60" s="72" t="s">
        <v>120</v>
      </c>
      <c r="J60" s="72" t="s">
        <v>57</v>
      </c>
      <c r="K60" s="72" t="s">
        <v>120</v>
      </c>
      <c r="L60" s="72" t="s">
        <v>57</v>
      </c>
      <c r="M60" s="72" t="s">
        <v>120</v>
      </c>
      <c r="N60" s="72" t="s">
        <v>120</v>
      </c>
      <c r="P60" s="36"/>
      <c r="Q60" s="100"/>
      <c r="U60" s="54"/>
      <c r="V60" s="100"/>
      <c r="Z60" s="36"/>
      <c r="AA60" s="100"/>
      <c r="AE60" s="36"/>
      <c r="AF60" s="100"/>
      <c r="AJ60" s="36"/>
      <c r="AK60" s="100"/>
      <c r="AO60" s="36"/>
      <c r="AP60" s="100"/>
      <c r="AT60" s="36"/>
      <c r="AU60" s="100"/>
      <c r="AY60" s="36"/>
      <c r="AZ60" s="100"/>
    </row>
    <row r="61" spans="1:55" ht="15" customHeight="1" x14ac:dyDescent="0.2">
      <c r="A61" s="2" t="s">
        <v>128</v>
      </c>
      <c r="B61" s="2" t="s">
        <v>132</v>
      </c>
      <c r="C61" s="2" t="s">
        <v>39</v>
      </c>
      <c r="D61" s="38" t="s">
        <v>57</v>
      </c>
      <c r="E61" s="38" t="s">
        <v>57</v>
      </c>
      <c r="F61" s="38" t="s">
        <v>57</v>
      </c>
      <c r="G61" s="38" t="s">
        <v>57</v>
      </c>
      <c r="H61" s="38" t="s">
        <v>57</v>
      </c>
      <c r="I61" s="38" t="s">
        <v>120</v>
      </c>
      <c r="J61" s="38" t="s">
        <v>57</v>
      </c>
      <c r="K61" s="38" t="s">
        <v>120</v>
      </c>
      <c r="L61" s="38" t="s">
        <v>57</v>
      </c>
      <c r="M61" s="38" t="s">
        <v>120</v>
      </c>
      <c r="N61" s="38" t="s">
        <v>120</v>
      </c>
      <c r="P61" s="36"/>
      <c r="Q61" s="38"/>
      <c r="U61" s="54"/>
      <c r="V61" s="38"/>
      <c r="Z61" s="36"/>
      <c r="AA61" s="38"/>
      <c r="AE61" s="36"/>
      <c r="AF61" s="38"/>
      <c r="AJ61" s="36"/>
      <c r="AK61" s="38"/>
      <c r="AO61" s="36"/>
      <c r="AP61" s="38"/>
      <c r="AT61" s="36"/>
      <c r="AU61" s="38"/>
      <c r="AY61" s="36"/>
      <c r="AZ61" s="38"/>
    </row>
    <row r="62" spans="1:55" ht="15" customHeight="1" x14ac:dyDescent="0.2">
      <c r="A62" s="2" t="s">
        <v>128</v>
      </c>
      <c r="B62" s="2" t="s">
        <v>132</v>
      </c>
      <c r="C62" s="2" t="s">
        <v>40</v>
      </c>
      <c r="D62" s="69">
        <v>58</v>
      </c>
      <c r="E62" s="69">
        <v>47</v>
      </c>
      <c r="F62" s="69">
        <v>15</v>
      </c>
      <c r="G62" s="69">
        <v>29</v>
      </c>
      <c r="H62" s="69">
        <v>48</v>
      </c>
      <c r="I62" s="69" t="s">
        <v>120</v>
      </c>
      <c r="J62" s="69">
        <v>24</v>
      </c>
      <c r="K62" s="69" t="s">
        <v>120</v>
      </c>
      <c r="L62" s="69">
        <v>18</v>
      </c>
      <c r="M62" s="69" t="s">
        <v>120</v>
      </c>
      <c r="N62" s="69" t="s">
        <v>120</v>
      </c>
      <c r="P62" s="36"/>
      <c r="Q62" s="38"/>
      <c r="U62" s="54"/>
      <c r="V62" s="38"/>
      <c r="Z62" s="36"/>
      <c r="AA62" s="38"/>
      <c r="AE62" s="36"/>
      <c r="AF62" s="38"/>
      <c r="AJ62" s="36"/>
      <c r="AK62" s="38"/>
      <c r="AO62" s="36"/>
      <c r="AP62" s="38"/>
      <c r="AT62" s="36"/>
      <c r="AU62" s="38"/>
      <c r="AY62" s="36"/>
      <c r="AZ62" s="38"/>
    </row>
    <row r="63" spans="1:55" ht="15" customHeight="1" x14ac:dyDescent="0.2">
      <c r="A63" s="2" t="s">
        <v>128</v>
      </c>
      <c r="B63" s="2" t="s">
        <v>132</v>
      </c>
      <c r="C63" s="2" t="s">
        <v>41</v>
      </c>
      <c r="D63" s="69">
        <v>9</v>
      </c>
      <c r="E63" s="69">
        <v>9</v>
      </c>
      <c r="F63" s="69">
        <v>6</v>
      </c>
      <c r="G63" s="69">
        <v>6</v>
      </c>
      <c r="H63" s="69">
        <v>6</v>
      </c>
      <c r="I63" s="69" t="s">
        <v>120</v>
      </c>
      <c r="J63" s="69">
        <v>4</v>
      </c>
      <c r="K63" s="69" t="s">
        <v>120</v>
      </c>
      <c r="L63" s="69">
        <v>2</v>
      </c>
      <c r="M63" s="69" t="s">
        <v>120</v>
      </c>
      <c r="N63" s="69" t="s">
        <v>120</v>
      </c>
      <c r="P63" s="36"/>
      <c r="Q63" s="38"/>
      <c r="U63" s="54"/>
      <c r="V63" s="38"/>
      <c r="Z63" s="36"/>
      <c r="AA63" s="38"/>
      <c r="AE63" s="36"/>
      <c r="AF63" s="38"/>
      <c r="AJ63" s="36"/>
      <c r="AK63" s="38"/>
      <c r="AO63" s="36"/>
      <c r="AP63" s="38"/>
      <c r="AT63" s="36"/>
      <c r="AU63" s="38"/>
      <c r="AY63" s="36"/>
      <c r="AZ63" s="38"/>
    </row>
    <row r="64" spans="1:55" ht="15" customHeight="1" x14ac:dyDescent="0.2">
      <c r="A64" s="56" t="s">
        <v>128</v>
      </c>
      <c r="B64" s="56" t="s">
        <v>132</v>
      </c>
      <c r="C64" s="56" t="s">
        <v>42</v>
      </c>
      <c r="D64" s="102">
        <v>14</v>
      </c>
      <c r="E64" s="102">
        <v>11</v>
      </c>
      <c r="F64" s="102">
        <v>13</v>
      </c>
      <c r="G64" s="102">
        <v>11</v>
      </c>
      <c r="H64" s="102">
        <v>10</v>
      </c>
      <c r="I64" s="102" t="s">
        <v>120</v>
      </c>
      <c r="J64" s="102">
        <v>7</v>
      </c>
      <c r="K64" s="102" t="s">
        <v>120</v>
      </c>
      <c r="L64" s="102">
        <v>7</v>
      </c>
      <c r="M64" s="102" t="s">
        <v>120</v>
      </c>
      <c r="N64" s="102" t="s">
        <v>120</v>
      </c>
      <c r="P64" s="36"/>
      <c r="Q64" s="38"/>
      <c r="U64" s="54"/>
      <c r="V64" s="38"/>
      <c r="Z64" s="36"/>
      <c r="AA64" s="38"/>
      <c r="AE64" s="36"/>
      <c r="AF64" s="38"/>
      <c r="AJ64" s="36"/>
      <c r="AK64" s="38"/>
      <c r="AO64" s="36"/>
      <c r="AP64" s="38"/>
      <c r="AT64" s="36"/>
      <c r="AU64" s="38"/>
      <c r="AY64" s="36"/>
      <c r="AZ64" s="38"/>
    </row>
    <row r="65" spans="1:52" s="7" customFormat="1" ht="15" customHeight="1" x14ac:dyDescent="0.2">
      <c r="A65" s="99" t="s">
        <v>128</v>
      </c>
      <c r="B65" s="99" t="s">
        <v>133</v>
      </c>
      <c r="C65" s="99" t="s">
        <v>38</v>
      </c>
      <c r="D65" s="72" t="s">
        <v>57</v>
      </c>
      <c r="E65" s="72" t="s">
        <v>57</v>
      </c>
      <c r="F65" s="72" t="s">
        <v>57</v>
      </c>
      <c r="G65" s="72" t="s">
        <v>57</v>
      </c>
      <c r="H65" s="72" t="s">
        <v>120</v>
      </c>
      <c r="I65" s="72" t="s">
        <v>120</v>
      </c>
      <c r="J65" s="72" t="s">
        <v>120</v>
      </c>
      <c r="K65" s="72" t="s">
        <v>120</v>
      </c>
      <c r="L65" s="72" t="s">
        <v>120</v>
      </c>
      <c r="M65" s="72" t="s">
        <v>120</v>
      </c>
      <c r="N65" s="72" t="s">
        <v>120</v>
      </c>
      <c r="P65" s="36"/>
      <c r="Q65" s="100"/>
      <c r="U65" s="54"/>
      <c r="V65" s="100"/>
      <c r="Z65" s="36"/>
      <c r="AA65" s="100"/>
      <c r="AE65" s="36"/>
      <c r="AF65" s="100"/>
      <c r="AJ65" s="36"/>
      <c r="AK65" s="100"/>
      <c r="AO65" s="36"/>
      <c r="AP65" s="100"/>
      <c r="AT65" s="36"/>
      <c r="AU65" s="100"/>
      <c r="AY65" s="36"/>
      <c r="AZ65" s="100"/>
    </row>
    <row r="66" spans="1:52" ht="15" customHeight="1" x14ac:dyDescent="0.2">
      <c r="A66" s="2" t="s">
        <v>128</v>
      </c>
      <c r="B66" s="2" t="s">
        <v>133</v>
      </c>
      <c r="C66" s="2" t="s">
        <v>39</v>
      </c>
      <c r="D66" s="38" t="s">
        <v>57</v>
      </c>
      <c r="E66" s="38" t="s">
        <v>57</v>
      </c>
      <c r="F66" s="38" t="s">
        <v>57</v>
      </c>
      <c r="G66" s="38" t="s">
        <v>57</v>
      </c>
      <c r="H66" s="38" t="s">
        <v>120</v>
      </c>
      <c r="I66" s="38" t="s">
        <v>120</v>
      </c>
      <c r="J66" s="38" t="s">
        <v>120</v>
      </c>
      <c r="K66" s="38" t="s">
        <v>120</v>
      </c>
      <c r="L66" s="38" t="s">
        <v>120</v>
      </c>
      <c r="M66" s="38" t="s">
        <v>120</v>
      </c>
      <c r="N66" s="38" t="s">
        <v>120</v>
      </c>
      <c r="P66" s="36"/>
      <c r="Q66" s="38"/>
      <c r="U66" s="54"/>
      <c r="V66" s="38"/>
      <c r="Z66" s="36"/>
      <c r="AA66" s="38"/>
      <c r="AE66" s="36"/>
      <c r="AF66" s="38"/>
      <c r="AJ66" s="36"/>
      <c r="AK66" s="38"/>
      <c r="AO66" s="36"/>
      <c r="AP66" s="38"/>
      <c r="AT66" s="36"/>
      <c r="AU66" s="38"/>
      <c r="AY66" s="36"/>
      <c r="AZ66" s="38"/>
    </row>
    <row r="67" spans="1:52" ht="15" customHeight="1" x14ac:dyDescent="0.2">
      <c r="A67" s="2" t="s">
        <v>128</v>
      </c>
      <c r="B67" s="2" t="s">
        <v>133</v>
      </c>
      <c r="C67" s="2" t="s">
        <v>40</v>
      </c>
      <c r="D67" s="69">
        <v>60</v>
      </c>
      <c r="E67" s="69">
        <v>60</v>
      </c>
      <c r="F67" s="69">
        <v>38</v>
      </c>
      <c r="G67" s="69">
        <v>14</v>
      </c>
      <c r="H67" s="69" t="s">
        <v>120</v>
      </c>
      <c r="I67" s="69" t="s">
        <v>120</v>
      </c>
      <c r="J67" s="69" t="s">
        <v>120</v>
      </c>
      <c r="K67" s="69" t="s">
        <v>120</v>
      </c>
      <c r="L67" s="69" t="s">
        <v>120</v>
      </c>
      <c r="M67" s="69" t="s">
        <v>120</v>
      </c>
      <c r="N67" s="69" t="s">
        <v>120</v>
      </c>
      <c r="P67" s="36"/>
      <c r="Q67" s="38"/>
      <c r="U67" s="54"/>
      <c r="V67" s="38"/>
      <c r="Z67" s="36"/>
      <c r="AA67" s="38"/>
      <c r="AE67" s="36"/>
      <c r="AF67" s="38"/>
      <c r="AJ67" s="36"/>
      <c r="AK67" s="38"/>
      <c r="AO67" s="36"/>
      <c r="AP67" s="38"/>
      <c r="AT67" s="36"/>
      <c r="AU67" s="38"/>
      <c r="AY67" s="36"/>
      <c r="AZ67" s="38"/>
    </row>
    <row r="68" spans="1:52" ht="15" customHeight="1" x14ac:dyDescent="0.2">
      <c r="A68" s="2" t="s">
        <v>128</v>
      </c>
      <c r="B68" s="2" t="s">
        <v>133</v>
      </c>
      <c r="C68" s="2" t="s">
        <v>41</v>
      </c>
      <c r="D68" s="69">
        <v>12</v>
      </c>
      <c r="E68" s="69">
        <v>7</v>
      </c>
      <c r="F68" s="69">
        <v>9</v>
      </c>
      <c r="G68" s="69">
        <v>5</v>
      </c>
      <c r="H68" s="69" t="s">
        <v>120</v>
      </c>
      <c r="I68" s="69" t="s">
        <v>120</v>
      </c>
      <c r="J68" s="69" t="s">
        <v>120</v>
      </c>
      <c r="K68" s="69" t="s">
        <v>120</v>
      </c>
      <c r="L68" s="69" t="s">
        <v>120</v>
      </c>
      <c r="M68" s="69" t="s">
        <v>120</v>
      </c>
      <c r="N68" s="69" t="s">
        <v>120</v>
      </c>
      <c r="P68" s="36"/>
      <c r="Q68" s="38"/>
      <c r="U68" s="54"/>
      <c r="V68" s="38"/>
      <c r="Z68" s="36"/>
      <c r="AA68" s="38"/>
      <c r="AE68" s="36"/>
      <c r="AF68" s="38"/>
      <c r="AJ68" s="36"/>
      <c r="AK68" s="38"/>
      <c r="AO68" s="36"/>
      <c r="AP68" s="38"/>
      <c r="AT68" s="36"/>
      <c r="AU68" s="38"/>
      <c r="AY68" s="36"/>
      <c r="AZ68" s="38"/>
    </row>
    <row r="69" spans="1:52" ht="15" customHeight="1" x14ac:dyDescent="0.2">
      <c r="A69" s="56" t="s">
        <v>128</v>
      </c>
      <c r="B69" s="56" t="s">
        <v>133</v>
      </c>
      <c r="C69" s="56" t="s">
        <v>42</v>
      </c>
      <c r="D69" s="102">
        <v>18</v>
      </c>
      <c r="E69" s="102">
        <v>10</v>
      </c>
      <c r="F69" s="102">
        <v>17</v>
      </c>
      <c r="G69" s="102">
        <v>7</v>
      </c>
      <c r="H69" s="102" t="s">
        <v>120</v>
      </c>
      <c r="I69" s="102" t="s">
        <v>120</v>
      </c>
      <c r="J69" s="102" t="s">
        <v>120</v>
      </c>
      <c r="K69" s="102" t="s">
        <v>120</v>
      </c>
      <c r="L69" s="102" t="s">
        <v>120</v>
      </c>
      <c r="M69" s="102" t="s">
        <v>120</v>
      </c>
      <c r="N69" s="102" t="s">
        <v>120</v>
      </c>
      <c r="P69" s="36"/>
      <c r="Q69" s="38"/>
      <c r="U69" s="54"/>
      <c r="V69" s="38"/>
      <c r="Z69" s="36"/>
      <c r="AA69" s="38"/>
      <c r="AE69" s="36"/>
      <c r="AF69" s="38"/>
      <c r="AJ69" s="36"/>
      <c r="AK69" s="38"/>
      <c r="AO69" s="36"/>
      <c r="AP69" s="38"/>
      <c r="AT69" s="36"/>
      <c r="AU69" s="38"/>
      <c r="AY69" s="36"/>
      <c r="AZ69" s="38"/>
    </row>
    <row r="70" spans="1:52" s="7" customFormat="1" ht="15" customHeight="1" x14ac:dyDescent="0.2">
      <c r="A70" s="99" t="s">
        <v>128</v>
      </c>
      <c r="B70" s="99" t="s">
        <v>134</v>
      </c>
      <c r="C70" s="99" t="s">
        <v>38</v>
      </c>
      <c r="D70" s="72" t="s">
        <v>57</v>
      </c>
      <c r="E70" s="72" t="s">
        <v>57</v>
      </c>
      <c r="F70" s="72" t="s">
        <v>57</v>
      </c>
      <c r="G70" s="72" t="s">
        <v>120</v>
      </c>
      <c r="H70" s="72" t="s">
        <v>57</v>
      </c>
      <c r="I70" s="72" t="s">
        <v>57</v>
      </c>
      <c r="J70" s="72" t="s">
        <v>57</v>
      </c>
      <c r="K70" s="72" t="s">
        <v>120</v>
      </c>
      <c r="L70" s="72" t="s">
        <v>120</v>
      </c>
      <c r="M70" s="72" t="s">
        <v>120</v>
      </c>
      <c r="N70" s="72" t="s">
        <v>120</v>
      </c>
      <c r="P70" s="36"/>
      <c r="Q70" s="100"/>
      <c r="U70" s="54"/>
      <c r="V70" s="100"/>
      <c r="Z70" s="36"/>
      <c r="AA70" s="100"/>
      <c r="AE70" s="36"/>
      <c r="AF70" s="100"/>
      <c r="AJ70" s="36"/>
      <c r="AK70" s="100"/>
      <c r="AO70" s="36"/>
      <c r="AP70" s="100"/>
      <c r="AT70" s="36"/>
      <c r="AU70" s="100"/>
      <c r="AY70" s="36"/>
      <c r="AZ70" s="100"/>
    </row>
    <row r="71" spans="1:52" ht="15" customHeight="1" x14ac:dyDescent="0.2">
      <c r="A71" s="2" t="s">
        <v>128</v>
      </c>
      <c r="B71" s="2" t="s">
        <v>134</v>
      </c>
      <c r="C71" s="2" t="s">
        <v>39</v>
      </c>
      <c r="D71" s="38" t="s">
        <v>57</v>
      </c>
      <c r="E71" s="38" t="s">
        <v>57</v>
      </c>
      <c r="F71" s="38" t="s">
        <v>57</v>
      </c>
      <c r="G71" s="38" t="s">
        <v>120</v>
      </c>
      <c r="H71" s="38" t="s">
        <v>57</v>
      </c>
      <c r="I71" s="38" t="s">
        <v>57</v>
      </c>
      <c r="J71" s="38" t="s">
        <v>57</v>
      </c>
      <c r="K71" s="38" t="s">
        <v>120</v>
      </c>
      <c r="L71" s="38" t="s">
        <v>120</v>
      </c>
      <c r="M71" s="38" t="s">
        <v>120</v>
      </c>
      <c r="N71" s="38" t="s">
        <v>120</v>
      </c>
      <c r="P71" s="36"/>
      <c r="Q71" s="38"/>
      <c r="U71" s="54"/>
      <c r="V71" s="38"/>
      <c r="Z71" s="36"/>
      <c r="AA71" s="38"/>
      <c r="AE71" s="36"/>
      <c r="AF71" s="38"/>
      <c r="AJ71" s="36"/>
      <c r="AK71" s="38"/>
      <c r="AO71" s="36"/>
      <c r="AP71" s="38"/>
      <c r="AT71" s="36"/>
      <c r="AU71" s="38"/>
      <c r="AY71" s="36"/>
      <c r="AZ71" s="38"/>
    </row>
    <row r="72" spans="1:52" ht="15" customHeight="1" x14ac:dyDescent="0.2">
      <c r="A72" s="2" t="s">
        <v>128</v>
      </c>
      <c r="B72" s="2" t="s">
        <v>134</v>
      </c>
      <c r="C72" s="2" t="s">
        <v>40</v>
      </c>
      <c r="D72" s="69">
        <v>19</v>
      </c>
      <c r="E72" s="69">
        <v>18</v>
      </c>
      <c r="F72" s="69">
        <v>54</v>
      </c>
      <c r="G72" s="69" t="s">
        <v>120</v>
      </c>
      <c r="H72" s="69">
        <v>29</v>
      </c>
      <c r="I72" s="69">
        <v>48</v>
      </c>
      <c r="J72" s="69">
        <v>21</v>
      </c>
      <c r="K72" s="69" t="s">
        <v>120</v>
      </c>
      <c r="L72" s="69" t="s">
        <v>120</v>
      </c>
      <c r="M72" s="69" t="s">
        <v>120</v>
      </c>
      <c r="N72" s="69" t="s">
        <v>120</v>
      </c>
      <c r="P72" s="36"/>
      <c r="Q72" s="38"/>
      <c r="U72" s="54"/>
      <c r="V72" s="38"/>
      <c r="Z72" s="36"/>
      <c r="AA72" s="38"/>
      <c r="AE72" s="36"/>
      <c r="AF72" s="38"/>
      <c r="AJ72" s="36"/>
      <c r="AK72" s="38"/>
      <c r="AO72" s="36"/>
      <c r="AP72" s="38"/>
      <c r="AT72" s="36"/>
      <c r="AU72" s="38"/>
      <c r="AY72" s="36"/>
      <c r="AZ72" s="38"/>
    </row>
    <row r="73" spans="1:52" ht="15" customHeight="1" x14ac:dyDescent="0.2">
      <c r="A73" s="2" t="s">
        <v>128</v>
      </c>
      <c r="B73" s="2" t="s">
        <v>134</v>
      </c>
      <c r="C73" s="2" t="s">
        <v>41</v>
      </c>
      <c r="D73" s="69">
        <v>5</v>
      </c>
      <c r="E73" s="69">
        <v>5</v>
      </c>
      <c r="F73" s="69">
        <v>8</v>
      </c>
      <c r="G73" s="69" t="s">
        <v>120</v>
      </c>
      <c r="H73" s="69">
        <v>6</v>
      </c>
      <c r="I73" s="69">
        <v>7</v>
      </c>
      <c r="J73" s="69">
        <v>5</v>
      </c>
      <c r="K73" s="69" t="s">
        <v>120</v>
      </c>
      <c r="L73" s="69" t="s">
        <v>120</v>
      </c>
      <c r="M73" s="69" t="s">
        <v>120</v>
      </c>
      <c r="N73" s="69" t="s">
        <v>120</v>
      </c>
      <c r="P73" s="36"/>
      <c r="Q73" s="38"/>
      <c r="U73" s="54"/>
      <c r="V73" s="38"/>
      <c r="Z73" s="36"/>
      <c r="AA73" s="38"/>
      <c r="AE73" s="36"/>
      <c r="AF73" s="38"/>
      <c r="AJ73" s="36"/>
      <c r="AK73" s="38"/>
      <c r="AO73" s="36"/>
      <c r="AP73" s="38"/>
      <c r="AT73" s="36"/>
      <c r="AU73" s="38"/>
      <c r="AY73" s="36"/>
      <c r="AZ73" s="38"/>
    </row>
    <row r="74" spans="1:52" ht="15" customHeight="1" x14ac:dyDescent="0.2">
      <c r="A74" s="56" t="s">
        <v>128</v>
      </c>
      <c r="B74" s="56" t="s">
        <v>134</v>
      </c>
      <c r="C74" s="56" t="s">
        <v>42</v>
      </c>
      <c r="D74" s="102">
        <v>8</v>
      </c>
      <c r="E74" s="102">
        <v>9</v>
      </c>
      <c r="F74" s="102">
        <v>10</v>
      </c>
      <c r="G74" s="102" t="s">
        <v>120</v>
      </c>
      <c r="H74" s="102">
        <v>12</v>
      </c>
      <c r="I74" s="102">
        <v>9</v>
      </c>
      <c r="J74" s="102">
        <v>7</v>
      </c>
      <c r="K74" s="102" t="s">
        <v>120</v>
      </c>
      <c r="L74" s="102" t="s">
        <v>120</v>
      </c>
      <c r="M74" s="102" t="s">
        <v>120</v>
      </c>
      <c r="N74" s="102" t="s">
        <v>120</v>
      </c>
      <c r="P74" s="36"/>
      <c r="Q74" s="38"/>
      <c r="U74" s="54"/>
      <c r="V74" s="38"/>
      <c r="Z74" s="36"/>
      <c r="AA74" s="38"/>
      <c r="AE74" s="36"/>
      <c r="AF74" s="38"/>
      <c r="AJ74" s="36"/>
      <c r="AK74" s="38"/>
      <c r="AO74" s="36"/>
      <c r="AP74" s="38"/>
      <c r="AT74" s="36"/>
      <c r="AU74" s="38"/>
      <c r="AY74" s="36"/>
      <c r="AZ74" s="38"/>
    </row>
    <row r="75" spans="1:52" s="7" customFormat="1" ht="15" customHeight="1" x14ac:dyDescent="0.2">
      <c r="A75" s="99" t="s">
        <v>128</v>
      </c>
      <c r="B75" s="99" t="s">
        <v>135</v>
      </c>
      <c r="C75" s="99" t="s">
        <v>38</v>
      </c>
      <c r="D75" s="72" t="s">
        <v>57</v>
      </c>
      <c r="E75" s="72" t="s">
        <v>120</v>
      </c>
      <c r="F75" s="72" t="s">
        <v>120</v>
      </c>
      <c r="G75" s="72" t="s">
        <v>120</v>
      </c>
      <c r="H75" s="72" t="s">
        <v>120</v>
      </c>
      <c r="I75" s="72" t="s">
        <v>120</v>
      </c>
      <c r="J75" s="72" t="s">
        <v>120</v>
      </c>
      <c r="K75" s="72" t="s">
        <v>120</v>
      </c>
      <c r="L75" s="72" t="s">
        <v>120</v>
      </c>
      <c r="M75" s="72" t="s">
        <v>120</v>
      </c>
      <c r="N75" s="72" t="s">
        <v>120</v>
      </c>
      <c r="P75" s="36"/>
      <c r="Q75" s="100"/>
      <c r="U75" s="54"/>
      <c r="V75" s="100"/>
      <c r="Z75" s="36"/>
      <c r="AA75" s="100"/>
      <c r="AE75" s="36"/>
      <c r="AF75" s="100"/>
      <c r="AJ75" s="36"/>
      <c r="AK75" s="100"/>
      <c r="AO75" s="36"/>
      <c r="AP75" s="100"/>
      <c r="AT75" s="36"/>
      <c r="AU75" s="100"/>
      <c r="AY75" s="36"/>
      <c r="AZ75" s="100"/>
    </row>
    <row r="76" spans="1:52" ht="15" customHeight="1" x14ac:dyDescent="0.2">
      <c r="A76" s="2" t="s">
        <v>128</v>
      </c>
      <c r="B76" s="2" t="s">
        <v>135</v>
      </c>
      <c r="C76" s="2" t="s">
        <v>39</v>
      </c>
      <c r="D76" s="38" t="s">
        <v>57</v>
      </c>
      <c r="E76" s="38" t="s">
        <v>120</v>
      </c>
      <c r="F76" s="38" t="s">
        <v>120</v>
      </c>
      <c r="G76" s="38" t="s">
        <v>120</v>
      </c>
      <c r="H76" s="38" t="s">
        <v>120</v>
      </c>
      <c r="I76" s="38" t="s">
        <v>120</v>
      </c>
      <c r="J76" s="38" t="s">
        <v>120</v>
      </c>
      <c r="K76" s="38" t="s">
        <v>120</v>
      </c>
      <c r="L76" s="38" t="s">
        <v>120</v>
      </c>
      <c r="M76" s="38" t="s">
        <v>120</v>
      </c>
      <c r="N76" s="38" t="s">
        <v>120</v>
      </c>
      <c r="P76" s="36"/>
      <c r="Q76" s="38"/>
      <c r="U76" s="54"/>
      <c r="V76" s="38"/>
      <c r="Z76" s="36"/>
      <c r="AA76" s="38"/>
      <c r="AE76" s="36"/>
      <c r="AF76" s="38"/>
      <c r="AJ76" s="36"/>
      <c r="AK76" s="38"/>
      <c r="AO76" s="36"/>
      <c r="AP76" s="38"/>
      <c r="AT76" s="36"/>
      <c r="AU76" s="38"/>
      <c r="AY76" s="36"/>
      <c r="AZ76" s="38"/>
    </row>
    <row r="77" spans="1:52" ht="15" customHeight="1" x14ac:dyDescent="0.2">
      <c r="A77" s="2" t="s">
        <v>128</v>
      </c>
      <c r="B77" s="2" t="s">
        <v>135</v>
      </c>
      <c r="C77" s="2" t="s">
        <v>40</v>
      </c>
      <c r="D77" s="69">
        <v>81</v>
      </c>
      <c r="E77" s="69" t="s">
        <v>120</v>
      </c>
      <c r="F77" s="69" t="s">
        <v>120</v>
      </c>
      <c r="G77" s="69" t="s">
        <v>120</v>
      </c>
      <c r="H77" s="69" t="s">
        <v>120</v>
      </c>
      <c r="I77" s="69" t="s">
        <v>120</v>
      </c>
      <c r="J77" s="69" t="s">
        <v>120</v>
      </c>
      <c r="K77" s="69" t="s">
        <v>120</v>
      </c>
      <c r="L77" s="69" t="s">
        <v>120</v>
      </c>
      <c r="M77" s="69" t="s">
        <v>120</v>
      </c>
      <c r="N77" s="69" t="s">
        <v>120</v>
      </c>
      <c r="P77" s="36"/>
      <c r="Q77" s="38"/>
      <c r="U77" s="54"/>
      <c r="V77" s="38"/>
      <c r="Z77" s="36"/>
      <c r="AA77" s="38"/>
      <c r="AE77" s="36"/>
      <c r="AF77" s="38"/>
      <c r="AJ77" s="36"/>
      <c r="AK77" s="38"/>
      <c r="AO77" s="36"/>
      <c r="AP77" s="38"/>
      <c r="AT77" s="36"/>
      <c r="AU77" s="38"/>
      <c r="AY77" s="36"/>
      <c r="AZ77" s="38"/>
    </row>
    <row r="78" spans="1:52" ht="15" customHeight="1" x14ac:dyDescent="0.2">
      <c r="A78" s="2" t="s">
        <v>128</v>
      </c>
      <c r="B78" s="2" t="s">
        <v>135</v>
      </c>
      <c r="C78" s="2" t="s">
        <v>41</v>
      </c>
      <c r="D78" s="69">
        <v>12</v>
      </c>
      <c r="E78" s="69" t="s">
        <v>120</v>
      </c>
      <c r="F78" s="69" t="s">
        <v>120</v>
      </c>
      <c r="G78" s="69" t="s">
        <v>120</v>
      </c>
      <c r="H78" s="69" t="s">
        <v>120</v>
      </c>
      <c r="I78" s="69" t="s">
        <v>120</v>
      </c>
      <c r="J78" s="69" t="s">
        <v>120</v>
      </c>
      <c r="K78" s="69" t="s">
        <v>120</v>
      </c>
      <c r="L78" s="69" t="s">
        <v>120</v>
      </c>
      <c r="M78" s="69" t="s">
        <v>120</v>
      </c>
      <c r="N78" s="69" t="s">
        <v>120</v>
      </c>
      <c r="P78" s="36"/>
      <c r="Q78" s="38"/>
      <c r="U78" s="54"/>
      <c r="V78" s="38"/>
      <c r="Z78" s="36"/>
      <c r="AA78" s="38"/>
      <c r="AE78" s="36"/>
      <c r="AF78" s="38"/>
      <c r="AJ78" s="36"/>
      <c r="AK78" s="38"/>
      <c r="AO78" s="36"/>
      <c r="AP78" s="38"/>
      <c r="AT78" s="36"/>
      <c r="AU78" s="38"/>
      <c r="AY78" s="36"/>
      <c r="AZ78" s="38"/>
    </row>
    <row r="79" spans="1:52" ht="15" customHeight="1" x14ac:dyDescent="0.2">
      <c r="A79" s="56" t="s">
        <v>128</v>
      </c>
      <c r="B79" s="56" t="s">
        <v>135</v>
      </c>
      <c r="C79" s="56" t="s">
        <v>42</v>
      </c>
      <c r="D79" s="102">
        <v>18</v>
      </c>
      <c r="E79" s="102" t="s">
        <v>120</v>
      </c>
      <c r="F79" s="102" t="s">
        <v>120</v>
      </c>
      <c r="G79" s="102" t="s">
        <v>120</v>
      </c>
      <c r="H79" s="102" t="s">
        <v>120</v>
      </c>
      <c r="I79" s="102" t="s">
        <v>120</v>
      </c>
      <c r="J79" s="102" t="s">
        <v>120</v>
      </c>
      <c r="K79" s="102" t="s">
        <v>120</v>
      </c>
      <c r="L79" s="102" t="s">
        <v>120</v>
      </c>
      <c r="M79" s="102" t="s">
        <v>120</v>
      </c>
      <c r="N79" s="102" t="s">
        <v>120</v>
      </c>
      <c r="P79" s="36"/>
      <c r="Q79" s="38"/>
      <c r="U79" s="54"/>
      <c r="V79" s="38"/>
      <c r="Z79" s="36"/>
      <c r="AA79" s="38"/>
      <c r="AE79" s="36"/>
      <c r="AF79" s="38"/>
      <c r="AJ79" s="36"/>
      <c r="AK79" s="38"/>
      <c r="AO79" s="36"/>
      <c r="AP79" s="38"/>
      <c r="AT79" s="36"/>
      <c r="AU79" s="38"/>
      <c r="AY79" s="36"/>
      <c r="AZ79" s="38"/>
    </row>
    <row r="80" spans="1:52" s="7" customFormat="1" ht="15" customHeight="1" x14ac:dyDescent="0.2">
      <c r="A80" s="99" t="s">
        <v>128</v>
      </c>
      <c r="B80" s="99" t="s">
        <v>136</v>
      </c>
      <c r="C80" s="99" t="s">
        <v>38</v>
      </c>
      <c r="D80" s="72" t="s">
        <v>57</v>
      </c>
      <c r="E80" s="72" t="s">
        <v>120</v>
      </c>
      <c r="F80" s="72" t="s">
        <v>120</v>
      </c>
      <c r="G80" s="72" t="s">
        <v>120</v>
      </c>
      <c r="H80" s="72" t="s">
        <v>120</v>
      </c>
      <c r="I80" s="72" t="s">
        <v>120</v>
      </c>
      <c r="J80" s="72" t="s">
        <v>120</v>
      </c>
      <c r="K80" s="72" t="s">
        <v>120</v>
      </c>
      <c r="L80" s="72" t="s">
        <v>120</v>
      </c>
      <c r="M80" s="72" t="s">
        <v>120</v>
      </c>
      <c r="N80" s="72" t="s">
        <v>120</v>
      </c>
      <c r="P80" s="36"/>
      <c r="Q80" s="100"/>
      <c r="U80" s="54"/>
      <c r="V80" s="100"/>
      <c r="Z80" s="36"/>
      <c r="AA80" s="100"/>
      <c r="AE80" s="36"/>
      <c r="AF80" s="100"/>
      <c r="AJ80" s="36"/>
      <c r="AK80" s="100"/>
      <c r="AO80" s="36"/>
      <c r="AP80" s="100"/>
      <c r="AT80" s="36"/>
      <c r="AU80" s="100"/>
      <c r="AY80" s="36"/>
      <c r="AZ80" s="100"/>
    </row>
    <row r="81" spans="1:52" ht="15" customHeight="1" x14ac:dyDescent="0.2">
      <c r="A81" s="2" t="s">
        <v>128</v>
      </c>
      <c r="B81" s="2" t="s">
        <v>136</v>
      </c>
      <c r="C81" s="2" t="s">
        <v>39</v>
      </c>
      <c r="D81" s="38" t="s">
        <v>57</v>
      </c>
      <c r="E81" s="38" t="s">
        <v>120</v>
      </c>
      <c r="F81" s="38" t="s">
        <v>120</v>
      </c>
      <c r="G81" s="38" t="s">
        <v>120</v>
      </c>
      <c r="H81" s="38" t="s">
        <v>120</v>
      </c>
      <c r="I81" s="38" t="s">
        <v>120</v>
      </c>
      <c r="J81" s="38" t="s">
        <v>120</v>
      </c>
      <c r="K81" s="38" t="s">
        <v>120</v>
      </c>
      <c r="L81" s="38" t="s">
        <v>120</v>
      </c>
      <c r="M81" s="38" t="s">
        <v>120</v>
      </c>
      <c r="N81" s="38" t="s">
        <v>120</v>
      </c>
      <c r="P81" s="36"/>
      <c r="Q81" s="38"/>
      <c r="U81" s="54"/>
      <c r="V81" s="38"/>
      <c r="Z81" s="36"/>
      <c r="AA81" s="38"/>
      <c r="AE81" s="36"/>
      <c r="AF81" s="38"/>
      <c r="AJ81" s="36"/>
      <c r="AK81" s="38"/>
      <c r="AO81" s="36"/>
      <c r="AP81" s="38"/>
      <c r="AT81" s="36"/>
      <c r="AU81" s="38"/>
      <c r="AY81" s="36"/>
      <c r="AZ81" s="38"/>
    </row>
    <row r="82" spans="1:52" ht="15" customHeight="1" x14ac:dyDescent="0.2">
      <c r="A82" s="2" t="s">
        <v>128</v>
      </c>
      <c r="B82" s="2" t="s">
        <v>136</v>
      </c>
      <c r="C82" s="2" t="s">
        <v>40</v>
      </c>
      <c r="D82" s="69">
        <v>28</v>
      </c>
      <c r="E82" s="69" t="s">
        <v>120</v>
      </c>
      <c r="F82" s="69" t="s">
        <v>120</v>
      </c>
      <c r="G82" s="69" t="s">
        <v>120</v>
      </c>
      <c r="H82" s="69" t="s">
        <v>120</v>
      </c>
      <c r="I82" s="69" t="s">
        <v>120</v>
      </c>
      <c r="J82" s="69" t="s">
        <v>120</v>
      </c>
      <c r="K82" s="69" t="s">
        <v>120</v>
      </c>
      <c r="L82" s="69" t="s">
        <v>120</v>
      </c>
      <c r="M82" s="69" t="s">
        <v>120</v>
      </c>
      <c r="N82" s="69" t="s">
        <v>120</v>
      </c>
      <c r="P82" s="36"/>
      <c r="Q82" s="38"/>
      <c r="U82" s="54"/>
      <c r="V82" s="38"/>
      <c r="Z82" s="36"/>
      <c r="AA82" s="38"/>
      <c r="AE82" s="36"/>
      <c r="AF82" s="38"/>
      <c r="AJ82" s="36"/>
      <c r="AK82" s="38"/>
      <c r="AO82" s="36"/>
      <c r="AP82" s="38"/>
      <c r="AT82" s="36"/>
      <c r="AU82" s="38"/>
      <c r="AY82" s="36"/>
      <c r="AZ82" s="38"/>
    </row>
    <row r="83" spans="1:52" ht="15" customHeight="1" x14ac:dyDescent="0.2">
      <c r="A83" s="2" t="s">
        <v>128</v>
      </c>
      <c r="B83" s="2" t="s">
        <v>136</v>
      </c>
      <c r="C83" s="2" t="s">
        <v>41</v>
      </c>
      <c r="D83" s="69">
        <v>8</v>
      </c>
      <c r="E83" s="69" t="s">
        <v>120</v>
      </c>
      <c r="F83" s="69" t="s">
        <v>120</v>
      </c>
      <c r="G83" s="69" t="s">
        <v>120</v>
      </c>
      <c r="H83" s="69" t="s">
        <v>120</v>
      </c>
      <c r="I83" s="69" t="s">
        <v>120</v>
      </c>
      <c r="J83" s="69" t="s">
        <v>120</v>
      </c>
      <c r="K83" s="69" t="s">
        <v>120</v>
      </c>
      <c r="L83" s="69" t="s">
        <v>120</v>
      </c>
      <c r="M83" s="69" t="s">
        <v>120</v>
      </c>
      <c r="N83" s="69" t="s">
        <v>120</v>
      </c>
      <c r="P83" s="36"/>
      <c r="Q83" s="38"/>
      <c r="U83" s="54"/>
      <c r="V83" s="38"/>
      <c r="Z83" s="36"/>
      <c r="AA83" s="38"/>
      <c r="AE83" s="36"/>
      <c r="AF83" s="38"/>
      <c r="AJ83" s="36"/>
      <c r="AK83" s="38"/>
      <c r="AO83" s="36"/>
      <c r="AP83" s="38"/>
      <c r="AT83" s="36"/>
      <c r="AU83" s="38"/>
      <c r="AY83" s="36"/>
      <c r="AZ83" s="38"/>
    </row>
    <row r="84" spans="1:52" ht="15" customHeight="1" x14ac:dyDescent="0.2">
      <c r="A84" s="56" t="s">
        <v>128</v>
      </c>
      <c r="B84" s="56" t="s">
        <v>136</v>
      </c>
      <c r="C84" s="56" t="s">
        <v>42</v>
      </c>
      <c r="D84" s="102">
        <v>10</v>
      </c>
      <c r="E84" s="102" t="s">
        <v>120</v>
      </c>
      <c r="F84" s="102" t="s">
        <v>120</v>
      </c>
      <c r="G84" s="102" t="s">
        <v>120</v>
      </c>
      <c r="H84" s="102" t="s">
        <v>120</v>
      </c>
      <c r="I84" s="102" t="s">
        <v>120</v>
      </c>
      <c r="J84" s="102" t="s">
        <v>120</v>
      </c>
      <c r="K84" s="102" t="s">
        <v>120</v>
      </c>
      <c r="L84" s="102" t="s">
        <v>120</v>
      </c>
      <c r="M84" s="102" t="s">
        <v>120</v>
      </c>
      <c r="N84" s="102" t="s">
        <v>120</v>
      </c>
      <c r="P84" s="36"/>
      <c r="Q84" s="38"/>
      <c r="U84" s="54"/>
      <c r="V84" s="38"/>
      <c r="Z84" s="36"/>
      <c r="AA84" s="38"/>
      <c r="AE84" s="36"/>
      <c r="AF84" s="38"/>
      <c r="AJ84" s="36"/>
      <c r="AK84" s="38"/>
      <c r="AO84" s="36"/>
      <c r="AP84" s="38"/>
      <c r="AT84" s="36"/>
      <c r="AU84" s="38"/>
      <c r="AY84" s="36"/>
      <c r="AZ84" s="38"/>
    </row>
    <row r="85" spans="1:52" s="7" customFormat="1" ht="15" customHeight="1" x14ac:dyDescent="0.2">
      <c r="A85" s="99" t="s">
        <v>128</v>
      </c>
      <c r="B85" s="99" t="s">
        <v>137</v>
      </c>
      <c r="C85" s="99" t="s">
        <v>38</v>
      </c>
      <c r="D85" s="72" t="s">
        <v>57</v>
      </c>
      <c r="E85" s="72">
        <v>73.333333333333329</v>
      </c>
      <c r="F85" s="72">
        <v>64.86486486486487</v>
      </c>
      <c r="G85" s="72" t="s">
        <v>57</v>
      </c>
      <c r="H85" s="72" t="s">
        <v>57</v>
      </c>
      <c r="I85" s="72" t="s">
        <v>57</v>
      </c>
      <c r="J85" s="72" t="s">
        <v>57</v>
      </c>
      <c r="K85" s="72" t="s">
        <v>120</v>
      </c>
      <c r="L85" s="72" t="s">
        <v>57</v>
      </c>
      <c r="M85" s="72" t="s">
        <v>57</v>
      </c>
      <c r="N85" s="72"/>
      <c r="P85" s="36"/>
      <c r="Q85" s="100"/>
      <c r="U85" s="54"/>
      <c r="V85" s="100"/>
      <c r="Z85" s="36"/>
      <c r="AA85" s="100"/>
      <c r="AE85" s="36"/>
      <c r="AF85" s="100"/>
      <c r="AJ85" s="36"/>
      <c r="AK85" s="100"/>
      <c r="AO85" s="36"/>
      <c r="AP85" s="100"/>
      <c r="AT85" s="36"/>
      <c r="AU85" s="100"/>
      <c r="AY85" s="36"/>
      <c r="AZ85" s="100"/>
    </row>
    <row r="86" spans="1:52" ht="15" customHeight="1" x14ac:dyDescent="0.2">
      <c r="A86" s="2" t="s">
        <v>128</v>
      </c>
      <c r="B86" s="2" t="s">
        <v>137</v>
      </c>
      <c r="C86" s="2" t="s">
        <v>39</v>
      </c>
      <c r="D86" s="38" t="s">
        <v>57</v>
      </c>
      <c r="E86" s="38" t="s">
        <v>57</v>
      </c>
      <c r="F86" s="38" t="s">
        <v>57</v>
      </c>
      <c r="G86" s="38" t="s">
        <v>57</v>
      </c>
      <c r="H86" s="38" t="s">
        <v>57</v>
      </c>
      <c r="I86" s="38" t="s">
        <v>57</v>
      </c>
      <c r="J86" s="38" t="s">
        <v>57</v>
      </c>
      <c r="K86" s="38" t="s">
        <v>120</v>
      </c>
      <c r="L86" s="38" t="s">
        <v>57</v>
      </c>
      <c r="M86" s="38" t="s">
        <v>57</v>
      </c>
      <c r="N86" s="38"/>
      <c r="P86" s="36"/>
      <c r="Q86" s="38"/>
      <c r="U86" s="54"/>
      <c r="V86" s="38"/>
      <c r="Z86" s="36"/>
      <c r="AA86" s="38"/>
      <c r="AE86" s="36"/>
      <c r="AF86" s="38"/>
      <c r="AJ86" s="36"/>
      <c r="AK86" s="38"/>
      <c r="AO86" s="36"/>
      <c r="AP86" s="38"/>
      <c r="AT86" s="36"/>
      <c r="AU86" s="38"/>
      <c r="AY86" s="36"/>
      <c r="AZ86" s="38"/>
    </row>
    <row r="87" spans="1:52" ht="15" customHeight="1" x14ac:dyDescent="0.2">
      <c r="A87" s="2" t="s">
        <v>128</v>
      </c>
      <c r="B87" s="2" t="s">
        <v>137</v>
      </c>
      <c r="C87" s="2" t="s">
        <v>40</v>
      </c>
      <c r="D87" s="69">
        <v>71</v>
      </c>
      <c r="E87" s="69">
        <v>168</v>
      </c>
      <c r="F87" s="69">
        <v>132</v>
      </c>
      <c r="G87" s="69">
        <v>65</v>
      </c>
      <c r="H87" s="69">
        <v>56</v>
      </c>
      <c r="I87" s="69">
        <v>66</v>
      </c>
      <c r="J87" s="69">
        <v>41</v>
      </c>
      <c r="K87" s="69" t="s">
        <v>120</v>
      </c>
      <c r="L87" s="69">
        <v>34</v>
      </c>
      <c r="M87" s="68">
        <v>47</v>
      </c>
      <c r="N87" s="68">
        <v>28</v>
      </c>
      <c r="P87" s="36"/>
      <c r="Q87" s="38"/>
      <c r="U87" s="36"/>
      <c r="V87" s="38"/>
      <c r="Z87" s="36"/>
      <c r="AA87" s="38"/>
      <c r="AE87" s="36"/>
      <c r="AF87" s="38"/>
      <c r="AJ87" s="36"/>
      <c r="AK87" s="38"/>
      <c r="AO87" s="36"/>
      <c r="AP87" s="38"/>
      <c r="AT87" s="36"/>
      <c r="AU87" s="38"/>
      <c r="AY87" s="36"/>
      <c r="AZ87" s="38"/>
    </row>
    <row r="88" spans="1:52" ht="15" customHeight="1" x14ac:dyDescent="0.2">
      <c r="A88" s="2" t="s">
        <v>128</v>
      </c>
      <c r="B88" s="2" t="s">
        <v>137</v>
      </c>
      <c r="C88" s="2" t="s">
        <v>41</v>
      </c>
      <c r="D88" s="69">
        <v>16</v>
      </c>
      <c r="E88" s="69">
        <v>22</v>
      </c>
      <c r="F88" s="69">
        <v>24</v>
      </c>
      <c r="G88" s="69">
        <v>13</v>
      </c>
      <c r="H88" s="69">
        <v>12</v>
      </c>
      <c r="I88" s="69">
        <v>13</v>
      </c>
      <c r="J88" s="69">
        <v>8</v>
      </c>
      <c r="K88" s="69" t="s">
        <v>120</v>
      </c>
      <c r="L88" s="69">
        <v>4</v>
      </c>
      <c r="M88" s="68">
        <v>3</v>
      </c>
      <c r="N88" s="68">
        <v>7</v>
      </c>
      <c r="P88" s="36"/>
      <c r="Q88" s="38"/>
      <c r="U88" s="36"/>
      <c r="V88" s="38"/>
      <c r="Z88" s="36"/>
      <c r="AA88" s="38"/>
      <c r="AE88" s="36"/>
      <c r="AF88" s="38"/>
      <c r="AG88" s="69"/>
      <c r="AH88" s="69"/>
      <c r="AI88" s="69"/>
      <c r="AJ88" s="36"/>
      <c r="AK88" s="38"/>
      <c r="AO88" s="36"/>
      <c r="AP88" s="38"/>
      <c r="AT88" s="36"/>
      <c r="AU88" s="38"/>
      <c r="AY88" s="36"/>
      <c r="AZ88" s="38"/>
    </row>
    <row r="89" spans="1:52" ht="15" customHeight="1" x14ac:dyDescent="0.2">
      <c r="A89" s="56" t="s">
        <v>128</v>
      </c>
      <c r="B89" s="56" t="s">
        <v>137</v>
      </c>
      <c r="C89" s="56" t="s">
        <v>42</v>
      </c>
      <c r="D89" s="102">
        <v>21</v>
      </c>
      <c r="E89" s="102">
        <v>30</v>
      </c>
      <c r="F89" s="102">
        <v>37</v>
      </c>
      <c r="G89" s="102">
        <v>21</v>
      </c>
      <c r="H89" s="102">
        <v>23</v>
      </c>
      <c r="I89" s="102">
        <v>14</v>
      </c>
      <c r="J89" s="102">
        <v>20</v>
      </c>
      <c r="K89" s="102" t="s">
        <v>120</v>
      </c>
      <c r="L89" s="102">
        <v>8</v>
      </c>
      <c r="M89" s="70">
        <v>9</v>
      </c>
      <c r="N89" s="70">
        <v>10</v>
      </c>
      <c r="P89" s="36"/>
      <c r="Q89" s="38"/>
      <c r="U89" s="36"/>
      <c r="V89" s="38"/>
      <c r="Z89" s="36"/>
      <c r="AA89" s="38"/>
      <c r="AE89" s="36"/>
      <c r="AF89" s="38"/>
      <c r="AG89" s="69"/>
      <c r="AH89" s="69"/>
      <c r="AI89" s="69"/>
      <c r="AJ89" s="36"/>
      <c r="AK89" s="38"/>
      <c r="AO89" s="36"/>
      <c r="AP89" s="38"/>
      <c r="AT89" s="36"/>
      <c r="AU89" s="38"/>
      <c r="AY89" s="36"/>
      <c r="AZ89" s="38"/>
    </row>
    <row r="90" spans="1:52" s="7" customFormat="1" ht="15" customHeight="1" x14ac:dyDescent="0.2">
      <c r="A90" s="99" t="s">
        <v>138</v>
      </c>
      <c r="B90" s="99" t="s">
        <v>139</v>
      </c>
      <c r="C90" s="99" t="s">
        <v>38</v>
      </c>
      <c r="D90" s="72">
        <v>74.137931034482762</v>
      </c>
      <c r="E90" s="72">
        <v>69.767441860465112</v>
      </c>
      <c r="F90" s="72" t="s">
        <v>120</v>
      </c>
      <c r="G90" s="72" t="s">
        <v>120</v>
      </c>
      <c r="H90" s="72" t="s">
        <v>120</v>
      </c>
      <c r="I90" s="72" t="s">
        <v>120</v>
      </c>
      <c r="J90" s="72" t="s">
        <v>120</v>
      </c>
      <c r="K90" s="72" t="s">
        <v>120</v>
      </c>
      <c r="L90" s="72" t="s">
        <v>120</v>
      </c>
      <c r="M90" s="72" t="s">
        <v>120</v>
      </c>
      <c r="N90" s="72" t="s">
        <v>120</v>
      </c>
      <c r="P90" s="36"/>
      <c r="Q90" s="100"/>
      <c r="U90" s="36"/>
      <c r="V90" s="100"/>
      <c r="Z90" s="36"/>
      <c r="AA90" s="100"/>
      <c r="AE90" s="36"/>
      <c r="AF90" s="100"/>
      <c r="AG90" s="101"/>
      <c r="AH90" s="101"/>
      <c r="AI90" s="101"/>
      <c r="AJ90" s="36"/>
      <c r="AK90" s="100"/>
      <c r="AO90" s="36"/>
      <c r="AP90" s="100"/>
      <c r="AT90" s="36"/>
      <c r="AU90" s="100"/>
      <c r="AY90" s="36"/>
      <c r="AZ90" s="100"/>
    </row>
    <row r="91" spans="1:52" ht="15" customHeight="1" x14ac:dyDescent="0.2">
      <c r="A91" s="2" t="s">
        <v>138</v>
      </c>
      <c r="B91" s="2" t="s">
        <v>139</v>
      </c>
      <c r="C91" s="2" t="s">
        <v>39</v>
      </c>
      <c r="D91" s="38">
        <v>4.6046511627906979</v>
      </c>
      <c r="E91" s="38">
        <v>4.9333333333333336</v>
      </c>
      <c r="F91" s="38" t="s">
        <v>120</v>
      </c>
      <c r="G91" s="38" t="s">
        <v>120</v>
      </c>
      <c r="H91" s="38" t="s">
        <v>120</v>
      </c>
      <c r="I91" s="38" t="s">
        <v>120</v>
      </c>
      <c r="J91" s="38" t="s">
        <v>120</v>
      </c>
      <c r="K91" s="38" t="s">
        <v>120</v>
      </c>
      <c r="L91" s="38" t="s">
        <v>120</v>
      </c>
      <c r="M91" s="38" t="s">
        <v>120</v>
      </c>
      <c r="N91" s="38" t="s">
        <v>120</v>
      </c>
      <c r="P91" s="36"/>
      <c r="Q91" s="38"/>
      <c r="U91" s="36"/>
      <c r="V91" s="38"/>
      <c r="Z91" s="36"/>
      <c r="AA91" s="38"/>
      <c r="AE91" s="36"/>
      <c r="AF91" s="38"/>
      <c r="AG91" s="69"/>
      <c r="AH91" s="69"/>
      <c r="AI91" s="69"/>
      <c r="AJ91" s="36"/>
      <c r="AK91" s="38"/>
      <c r="AO91" s="36"/>
      <c r="AP91" s="38"/>
      <c r="AT91" s="36"/>
      <c r="AU91" s="38"/>
      <c r="AY91" s="36"/>
      <c r="AZ91" s="38"/>
    </row>
    <row r="92" spans="1:52" ht="15" customHeight="1" x14ac:dyDescent="0.2">
      <c r="A92" s="2" t="s">
        <v>138</v>
      </c>
      <c r="B92" s="2" t="s">
        <v>139</v>
      </c>
      <c r="C92" s="2" t="s">
        <v>40</v>
      </c>
      <c r="D92" s="69">
        <v>198</v>
      </c>
      <c r="E92" s="69">
        <v>148</v>
      </c>
      <c r="F92" s="69" t="s">
        <v>120</v>
      </c>
      <c r="G92" s="69" t="s">
        <v>120</v>
      </c>
      <c r="H92" s="69" t="s">
        <v>120</v>
      </c>
      <c r="I92" s="69" t="s">
        <v>120</v>
      </c>
      <c r="J92" s="69" t="s">
        <v>120</v>
      </c>
      <c r="K92" s="69" t="s">
        <v>120</v>
      </c>
      <c r="L92" s="69" t="s">
        <v>120</v>
      </c>
      <c r="M92" s="69" t="s">
        <v>120</v>
      </c>
      <c r="N92" s="69" t="s">
        <v>120</v>
      </c>
      <c r="P92" s="36"/>
      <c r="Q92" s="38"/>
      <c r="U92" s="36"/>
      <c r="V92" s="38"/>
      <c r="Z92" s="36"/>
      <c r="AA92" s="38"/>
      <c r="AE92" s="36"/>
      <c r="AF92" s="38"/>
      <c r="AG92" s="69"/>
      <c r="AH92" s="69"/>
      <c r="AI92" s="69"/>
      <c r="AJ92" s="36"/>
      <c r="AK92" s="38"/>
      <c r="AO92" s="36"/>
      <c r="AP92" s="38"/>
      <c r="AT92" s="36"/>
      <c r="AU92" s="38"/>
      <c r="AY92" s="36"/>
      <c r="AZ92" s="38"/>
    </row>
    <row r="93" spans="1:52" ht="15" customHeight="1" x14ac:dyDescent="0.2">
      <c r="A93" s="2" t="s">
        <v>138</v>
      </c>
      <c r="B93" s="2" t="s">
        <v>139</v>
      </c>
      <c r="C93" s="2" t="s">
        <v>41</v>
      </c>
      <c r="D93" s="69">
        <v>43</v>
      </c>
      <c r="E93" s="69">
        <v>30</v>
      </c>
      <c r="F93" s="69" t="s">
        <v>120</v>
      </c>
      <c r="G93" s="69" t="s">
        <v>120</v>
      </c>
      <c r="H93" s="69" t="s">
        <v>120</v>
      </c>
      <c r="I93" s="69" t="s">
        <v>120</v>
      </c>
      <c r="J93" s="69" t="s">
        <v>120</v>
      </c>
      <c r="K93" s="69" t="s">
        <v>120</v>
      </c>
      <c r="L93" s="69" t="s">
        <v>120</v>
      </c>
      <c r="M93" s="69" t="s">
        <v>120</v>
      </c>
      <c r="N93" s="69" t="s">
        <v>120</v>
      </c>
      <c r="P93" s="36"/>
      <c r="Q93" s="38"/>
      <c r="U93" s="36"/>
      <c r="V93" s="38"/>
      <c r="Z93" s="36"/>
      <c r="AA93" s="38"/>
      <c r="AE93" s="36"/>
      <c r="AF93" s="38"/>
      <c r="AG93" s="69"/>
      <c r="AH93" s="69"/>
      <c r="AI93" s="69"/>
      <c r="AJ93" s="36"/>
      <c r="AK93" s="38"/>
      <c r="AO93" s="36"/>
      <c r="AP93" s="38"/>
      <c r="AT93" s="36"/>
      <c r="AU93" s="38"/>
      <c r="AY93" s="36"/>
      <c r="AZ93" s="38"/>
    </row>
    <row r="94" spans="1:52" ht="15" customHeight="1" x14ac:dyDescent="0.2">
      <c r="A94" s="56" t="s">
        <v>138</v>
      </c>
      <c r="B94" s="56" t="s">
        <v>139</v>
      </c>
      <c r="C94" s="56" t="s">
        <v>42</v>
      </c>
      <c r="D94" s="102">
        <v>58</v>
      </c>
      <c r="E94" s="102">
        <v>43</v>
      </c>
      <c r="F94" s="102" t="s">
        <v>120</v>
      </c>
      <c r="G94" s="102" t="s">
        <v>120</v>
      </c>
      <c r="H94" s="102" t="s">
        <v>120</v>
      </c>
      <c r="I94" s="102" t="s">
        <v>120</v>
      </c>
      <c r="J94" s="102" t="s">
        <v>120</v>
      </c>
      <c r="K94" s="102" t="s">
        <v>120</v>
      </c>
      <c r="L94" s="102" t="s">
        <v>120</v>
      </c>
      <c r="M94" s="102" t="s">
        <v>120</v>
      </c>
      <c r="N94" s="102" t="s">
        <v>120</v>
      </c>
      <c r="P94" s="36"/>
      <c r="Q94" s="38"/>
      <c r="U94" s="36"/>
      <c r="V94" s="38"/>
      <c r="Z94" s="36"/>
      <c r="AA94" s="38"/>
      <c r="AE94" s="36"/>
      <c r="AF94" s="38"/>
      <c r="AG94" s="69"/>
      <c r="AH94" s="69"/>
      <c r="AI94" s="69"/>
      <c r="AJ94" s="36"/>
      <c r="AK94" s="38"/>
      <c r="AO94" s="36"/>
      <c r="AP94" s="38"/>
      <c r="AT94" s="36"/>
      <c r="AU94" s="38"/>
      <c r="AY94" s="36"/>
      <c r="AZ94" s="38"/>
    </row>
    <row r="95" spans="1:52" s="7" customFormat="1" ht="15" customHeight="1" x14ac:dyDescent="0.2">
      <c r="A95" s="99" t="s">
        <v>138</v>
      </c>
      <c r="B95" s="99" t="s">
        <v>140</v>
      </c>
      <c r="C95" s="99" t="s">
        <v>38</v>
      </c>
      <c r="D95" s="72">
        <v>65.432098765432102</v>
      </c>
      <c r="E95" s="72">
        <v>77.272727272727266</v>
      </c>
      <c r="F95" s="72">
        <v>68.674698795180717</v>
      </c>
      <c r="G95" s="72" t="s">
        <v>57</v>
      </c>
      <c r="H95" s="72">
        <v>59.375</v>
      </c>
      <c r="I95" s="72">
        <v>64.705882352941174</v>
      </c>
      <c r="J95" s="72" t="s">
        <v>57</v>
      </c>
      <c r="K95" s="72" t="s">
        <v>120</v>
      </c>
      <c r="L95" s="72" t="s">
        <v>120</v>
      </c>
      <c r="M95" s="72" t="s">
        <v>120</v>
      </c>
      <c r="N95" s="72" t="s">
        <v>120</v>
      </c>
      <c r="P95" s="36"/>
      <c r="Q95" s="100"/>
      <c r="U95" s="36"/>
      <c r="V95" s="100"/>
      <c r="Z95" s="36"/>
      <c r="AA95" s="100"/>
      <c r="AE95" s="36"/>
      <c r="AF95" s="100"/>
      <c r="AG95" s="101"/>
      <c r="AH95" s="101"/>
      <c r="AI95" s="101"/>
      <c r="AJ95" s="36"/>
      <c r="AK95" s="100"/>
      <c r="AO95" s="36"/>
      <c r="AP95" s="100"/>
      <c r="AT95" s="36"/>
      <c r="AU95" s="100"/>
      <c r="AY95" s="36"/>
      <c r="AZ95" s="100"/>
    </row>
    <row r="96" spans="1:52" ht="15" customHeight="1" x14ac:dyDescent="0.2">
      <c r="A96" s="2" t="s">
        <v>138</v>
      </c>
      <c r="B96" s="2" t="s">
        <v>140</v>
      </c>
      <c r="C96" s="2" t="s">
        <v>39</v>
      </c>
      <c r="D96" s="38">
        <v>4.3018867924528301</v>
      </c>
      <c r="E96" s="38">
        <v>4.8235294117647056</v>
      </c>
      <c r="F96" s="38">
        <v>7.1228070175438596</v>
      </c>
      <c r="G96" s="38" t="s">
        <v>57</v>
      </c>
      <c r="H96" s="38" t="s">
        <v>57</v>
      </c>
      <c r="I96" s="38" t="s">
        <v>57</v>
      </c>
      <c r="J96" s="38" t="s">
        <v>57</v>
      </c>
      <c r="K96" s="38" t="s">
        <v>120</v>
      </c>
      <c r="L96" s="38" t="s">
        <v>120</v>
      </c>
      <c r="M96" s="38" t="s">
        <v>120</v>
      </c>
      <c r="N96" s="38" t="s">
        <v>120</v>
      </c>
      <c r="P96" s="36"/>
      <c r="Q96" s="38"/>
      <c r="U96" s="36"/>
      <c r="V96" s="38"/>
      <c r="Z96" s="36"/>
      <c r="AA96" s="38"/>
      <c r="AE96" s="36"/>
      <c r="AF96" s="38"/>
      <c r="AG96" s="69"/>
      <c r="AH96" s="69"/>
      <c r="AI96" s="69"/>
      <c r="AJ96" s="36"/>
      <c r="AK96" s="38"/>
      <c r="AO96" s="36"/>
      <c r="AP96" s="38"/>
      <c r="AT96" s="36"/>
      <c r="AU96" s="38"/>
      <c r="AY96" s="36"/>
      <c r="AZ96" s="38"/>
    </row>
    <row r="97" spans="1:55" ht="15" customHeight="1" x14ac:dyDescent="0.2">
      <c r="A97" s="2" t="s">
        <v>138</v>
      </c>
      <c r="B97" s="2" t="s">
        <v>140</v>
      </c>
      <c r="C97" s="2" t="s">
        <v>40</v>
      </c>
      <c r="D97" s="69">
        <v>228</v>
      </c>
      <c r="E97" s="69">
        <v>246</v>
      </c>
      <c r="F97" s="69">
        <v>406</v>
      </c>
      <c r="G97" s="69">
        <v>57</v>
      </c>
      <c r="H97" s="69">
        <v>84</v>
      </c>
      <c r="I97" s="69">
        <v>107</v>
      </c>
      <c r="J97" s="69">
        <v>48</v>
      </c>
      <c r="K97" s="69" t="s">
        <v>120</v>
      </c>
      <c r="L97" s="69" t="s">
        <v>120</v>
      </c>
      <c r="M97" s="69" t="s">
        <v>120</v>
      </c>
      <c r="N97" s="69" t="s">
        <v>120</v>
      </c>
      <c r="P97" s="36"/>
      <c r="Q97" s="38"/>
      <c r="U97" s="36"/>
      <c r="V97" s="38"/>
      <c r="Z97" s="36"/>
      <c r="AA97" s="38"/>
      <c r="AE97" s="36"/>
      <c r="AF97" s="38"/>
      <c r="AG97" s="69"/>
      <c r="AH97" s="69"/>
      <c r="AI97" s="69"/>
      <c r="AJ97" s="36"/>
      <c r="AK97" s="38"/>
      <c r="AO97" s="36"/>
      <c r="AP97" s="38"/>
      <c r="AT97" s="36"/>
      <c r="AU97" s="38"/>
      <c r="AY97" s="36"/>
      <c r="AZ97" s="38"/>
    </row>
    <row r="98" spans="1:55" ht="15" customHeight="1" x14ac:dyDescent="0.2">
      <c r="A98" s="2" t="s">
        <v>138</v>
      </c>
      <c r="B98" s="2" t="s">
        <v>140</v>
      </c>
      <c r="C98" s="2" t="s">
        <v>41</v>
      </c>
      <c r="D98" s="69">
        <v>53</v>
      </c>
      <c r="E98" s="69">
        <v>51</v>
      </c>
      <c r="F98" s="69">
        <v>57</v>
      </c>
      <c r="G98" s="69">
        <v>11</v>
      </c>
      <c r="H98" s="69">
        <v>19</v>
      </c>
      <c r="I98" s="69">
        <v>22</v>
      </c>
      <c r="J98" s="69">
        <v>15</v>
      </c>
      <c r="K98" s="69" t="s">
        <v>120</v>
      </c>
      <c r="L98" s="69" t="s">
        <v>120</v>
      </c>
      <c r="M98" s="69" t="s">
        <v>120</v>
      </c>
      <c r="N98" s="69" t="s">
        <v>120</v>
      </c>
      <c r="P98" s="36"/>
      <c r="Q98" s="38"/>
      <c r="U98" s="36"/>
      <c r="V98" s="38"/>
      <c r="Z98" s="36"/>
      <c r="AA98" s="38"/>
      <c r="AE98" s="36"/>
      <c r="AF98" s="38"/>
      <c r="AG98" s="69"/>
      <c r="AH98" s="69"/>
      <c r="AI98" s="69"/>
      <c r="AJ98" s="36"/>
      <c r="AK98" s="38"/>
      <c r="AO98" s="36"/>
      <c r="AP98" s="38"/>
      <c r="AT98" s="36"/>
      <c r="AU98" s="38"/>
      <c r="AY98" s="36"/>
      <c r="AZ98" s="38"/>
    </row>
    <row r="99" spans="1:55" ht="15" customHeight="1" x14ac:dyDescent="0.2">
      <c r="A99" s="56" t="s">
        <v>138</v>
      </c>
      <c r="B99" s="56" t="s">
        <v>140</v>
      </c>
      <c r="C99" s="56" t="s">
        <v>42</v>
      </c>
      <c r="D99" s="102">
        <v>81</v>
      </c>
      <c r="E99" s="102">
        <v>66</v>
      </c>
      <c r="F99" s="102">
        <v>83</v>
      </c>
      <c r="G99" s="102">
        <v>20</v>
      </c>
      <c r="H99" s="102">
        <v>32</v>
      </c>
      <c r="I99" s="102">
        <v>34</v>
      </c>
      <c r="J99" s="102">
        <v>27</v>
      </c>
      <c r="K99" s="102" t="s">
        <v>120</v>
      </c>
      <c r="L99" s="102" t="s">
        <v>120</v>
      </c>
      <c r="M99" s="102" t="s">
        <v>120</v>
      </c>
      <c r="N99" s="102" t="s">
        <v>120</v>
      </c>
      <c r="P99" s="36"/>
      <c r="Q99" s="38"/>
      <c r="U99" s="36"/>
      <c r="V99" s="38"/>
      <c r="Z99" s="36"/>
      <c r="AA99" s="38"/>
      <c r="AE99" s="36"/>
      <c r="AF99" s="38"/>
      <c r="AG99" s="69"/>
      <c r="AH99" s="69"/>
      <c r="AI99" s="69"/>
      <c r="AJ99" s="36"/>
      <c r="AK99" s="38"/>
      <c r="AO99" s="36"/>
      <c r="AP99" s="38"/>
      <c r="AT99" s="36"/>
      <c r="AU99" s="38"/>
      <c r="AY99" s="36"/>
      <c r="AZ99" s="38"/>
    </row>
    <row r="100" spans="1:55" s="7" customFormat="1" ht="15" customHeight="1" x14ac:dyDescent="0.2">
      <c r="A100" s="99" t="s">
        <v>138</v>
      </c>
      <c r="B100" s="99" t="s">
        <v>141</v>
      </c>
      <c r="C100" s="99" t="s">
        <v>38</v>
      </c>
      <c r="D100" s="72">
        <v>69.135802469135797</v>
      </c>
      <c r="E100" s="72">
        <v>73.255813953488371</v>
      </c>
      <c r="F100" s="72">
        <v>74.257425742574256</v>
      </c>
      <c r="G100" s="72">
        <v>68.656716417910445</v>
      </c>
      <c r="H100" s="72">
        <v>70.588235294117652</v>
      </c>
      <c r="I100" s="72">
        <v>54.166666666666664</v>
      </c>
      <c r="J100" s="72">
        <v>70.833333333333329</v>
      </c>
      <c r="K100" s="72" t="s">
        <v>57</v>
      </c>
      <c r="L100" s="72" t="s">
        <v>57</v>
      </c>
      <c r="M100" s="72" t="s">
        <v>57</v>
      </c>
      <c r="N100" s="72">
        <v>67.567567567567565</v>
      </c>
      <c r="P100" s="36"/>
      <c r="Q100" s="100"/>
      <c r="U100" s="36"/>
      <c r="V100" s="100"/>
      <c r="Z100" s="36"/>
      <c r="AA100" s="100"/>
      <c r="AE100" s="36"/>
      <c r="AF100" s="100"/>
      <c r="AG100" s="101"/>
      <c r="AH100" s="101"/>
      <c r="AI100" s="101"/>
      <c r="AJ100" s="36"/>
      <c r="AK100" s="100"/>
      <c r="AO100" s="36"/>
      <c r="AP100" s="100"/>
      <c r="AT100" s="36"/>
      <c r="AU100" s="100"/>
      <c r="AY100" s="36"/>
      <c r="AZ100" s="100"/>
    </row>
    <row r="101" spans="1:55" ht="15" customHeight="1" x14ac:dyDescent="0.2">
      <c r="A101" s="2" t="s">
        <v>138</v>
      </c>
      <c r="B101" s="2" t="s">
        <v>141</v>
      </c>
      <c r="C101" s="2" t="s">
        <v>39</v>
      </c>
      <c r="D101" s="38">
        <v>4.3392857142857144</v>
      </c>
      <c r="E101" s="38">
        <v>4.5714285714285712</v>
      </c>
      <c r="F101" s="38">
        <v>5.24</v>
      </c>
      <c r="G101" s="38">
        <v>6.6304347826086953</v>
      </c>
      <c r="H101" s="38">
        <v>6.4375</v>
      </c>
      <c r="I101" s="38" t="s">
        <v>57</v>
      </c>
      <c r="J101" s="38">
        <v>4.1764705882352944</v>
      </c>
      <c r="K101" s="38" t="s">
        <v>57</v>
      </c>
      <c r="L101" s="38" t="s">
        <v>57</v>
      </c>
      <c r="M101" s="38" t="s">
        <v>57</v>
      </c>
      <c r="N101" s="38" t="s">
        <v>57</v>
      </c>
      <c r="P101" s="36"/>
      <c r="Q101" s="38"/>
      <c r="U101" s="36"/>
      <c r="V101" s="38"/>
      <c r="Z101" s="36"/>
      <c r="AA101" s="38"/>
      <c r="AE101" s="36"/>
      <c r="AF101" s="38"/>
      <c r="AG101" s="69"/>
      <c r="AH101" s="69"/>
      <c r="AI101" s="69"/>
      <c r="AJ101" s="36"/>
      <c r="AK101" s="38"/>
      <c r="AO101" s="36"/>
      <c r="AP101" s="38"/>
      <c r="AT101" s="36"/>
      <c r="AU101" s="38"/>
      <c r="AY101" s="36"/>
      <c r="AZ101" s="38"/>
    </row>
    <row r="102" spans="1:55" ht="15" customHeight="1" x14ac:dyDescent="0.2">
      <c r="A102" s="2" t="s">
        <v>138</v>
      </c>
      <c r="B102" s="2" t="s">
        <v>141</v>
      </c>
      <c r="C102" s="2" t="s">
        <v>40</v>
      </c>
      <c r="D102" s="69">
        <v>243</v>
      </c>
      <c r="E102" s="69">
        <v>288</v>
      </c>
      <c r="F102" s="69">
        <v>393</v>
      </c>
      <c r="G102" s="69">
        <v>305</v>
      </c>
      <c r="H102" s="69">
        <v>309</v>
      </c>
      <c r="I102" s="69">
        <v>134</v>
      </c>
      <c r="J102" s="69">
        <v>142</v>
      </c>
      <c r="K102" s="69">
        <v>69</v>
      </c>
      <c r="L102" s="69">
        <v>54</v>
      </c>
      <c r="M102" s="68">
        <v>87</v>
      </c>
      <c r="N102" s="68">
        <v>127</v>
      </c>
      <c r="P102" s="36"/>
      <c r="Q102" s="38"/>
      <c r="U102" s="36"/>
      <c r="V102" s="38"/>
      <c r="Z102" s="36"/>
      <c r="AA102" s="38"/>
      <c r="AE102" s="36"/>
      <c r="AF102" s="38"/>
      <c r="AG102" s="69"/>
      <c r="AH102" s="69"/>
      <c r="AI102" s="69"/>
      <c r="AJ102" s="36"/>
      <c r="AK102" s="38"/>
      <c r="AO102" s="36"/>
      <c r="AP102" s="38"/>
      <c r="AT102" s="36"/>
      <c r="AU102" s="38"/>
      <c r="AY102" s="36"/>
      <c r="AZ102" s="38"/>
    </row>
    <row r="103" spans="1:55" ht="15" customHeight="1" x14ac:dyDescent="0.2">
      <c r="A103" s="2" t="s">
        <v>138</v>
      </c>
      <c r="B103" s="2" t="s">
        <v>141</v>
      </c>
      <c r="C103" s="2" t="s">
        <v>41</v>
      </c>
      <c r="D103" s="69">
        <v>56</v>
      </c>
      <c r="E103" s="69">
        <v>63</v>
      </c>
      <c r="F103" s="69">
        <v>75</v>
      </c>
      <c r="G103" s="69">
        <v>46</v>
      </c>
      <c r="H103" s="69">
        <v>48</v>
      </c>
      <c r="I103" s="69">
        <v>26</v>
      </c>
      <c r="J103" s="69">
        <v>34</v>
      </c>
      <c r="K103" s="69">
        <v>16</v>
      </c>
      <c r="L103" s="69">
        <v>13</v>
      </c>
      <c r="M103" s="68">
        <v>12</v>
      </c>
      <c r="N103" s="68">
        <v>25</v>
      </c>
      <c r="P103" s="36"/>
      <c r="Q103" s="38"/>
      <c r="U103" s="36"/>
      <c r="V103" s="38"/>
      <c r="Z103" s="36"/>
      <c r="AA103" s="38"/>
      <c r="AE103" s="36"/>
      <c r="AF103" s="38"/>
      <c r="AG103" s="69"/>
      <c r="AH103" s="69"/>
      <c r="AI103" s="69"/>
      <c r="AJ103" s="36"/>
      <c r="AK103" s="38"/>
      <c r="AO103" s="36"/>
      <c r="AP103" s="38"/>
      <c r="AT103" s="36"/>
      <c r="AU103" s="38"/>
      <c r="AY103" s="36"/>
      <c r="AZ103" s="38"/>
    </row>
    <row r="104" spans="1:55" ht="15" customHeight="1" x14ac:dyDescent="0.2">
      <c r="A104" s="56" t="s">
        <v>138</v>
      </c>
      <c r="B104" s="56" t="s">
        <v>141</v>
      </c>
      <c r="C104" s="56" t="s">
        <v>42</v>
      </c>
      <c r="D104" s="102">
        <v>81</v>
      </c>
      <c r="E104" s="102">
        <v>86</v>
      </c>
      <c r="F104" s="102">
        <v>101</v>
      </c>
      <c r="G104" s="102">
        <v>67</v>
      </c>
      <c r="H104" s="102">
        <v>68</v>
      </c>
      <c r="I104" s="102">
        <v>48</v>
      </c>
      <c r="J104" s="102">
        <v>48</v>
      </c>
      <c r="K104" s="102">
        <v>27</v>
      </c>
      <c r="L104" s="102">
        <v>20</v>
      </c>
      <c r="M104" s="70">
        <v>18</v>
      </c>
      <c r="N104" s="70">
        <v>37</v>
      </c>
      <c r="P104" s="36"/>
      <c r="Q104" s="38"/>
      <c r="U104" s="36"/>
      <c r="V104" s="38"/>
      <c r="Z104" s="36"/>
      <c r="AA104" s="38"/>
      <c r="AE104" s="36"/>
      <c r="AF104" s="38"/>
      <c r="AG104" s="69"/>
      <c r="AH104" s="69"/>
      <c r="AI104" s="69"/>
      <c r="AJ104" s="36"/>
      <c r="AK104" s="38"/>
      <c r="AO104" s="36"/>
      <c r="AP104" s="38"/>
      <c r="AT104" s="36"/>
      <c r="AU104" s="38"/>
      <c r="AY104" s="36"/>
      <c r="AZ104" s="38"/>
    </row>
    <row r="105" spans="1:55" s="7" customFormat="1" ht="15" customHeight="1" x14ac:dyDescent="0.2">
      <c r="A105" s="99" t="s">
        <v>138</v>
      </c>
      <c r="B105" s="99" t="s">
        <v>142</v>
      </c>
      <c r="C105" s="99" t="s">
        <v>38</v>
      </c>
      <c r="D105" s="72">
        <v>65.656565656565661</v>
      </c>
      <c r="E105" s="72">
        <v>60.526315789473685</v>
      </c>
      <c r="F105" s="72">
        <v>52.212389380530972</v>
      </c>
      <c r="G105" s="72">
        <v>50.943396226415096</v>
      </c>
      <c r="H105" s="72">
        <v>74.603174603174608</v>
      </c>
      <c r="I105" s="72">
        <v>51.724137931034484</v>
      </c>
      <c r="J105" s="72">
        <v>60</v>
      </c>
      <c r="K105" s="72" t="s">
        <v>57</v>
      </c>
      <c r="L105" s="72" t="s">
        <v>120</v>
      </c>
      <c r="M105" s="72" t="s">
        <v>120</v>
      </c>
      <c r="N105" s="72" t="s">
        <v>120</v>
      </c>
      <c r="P105" s="36"/>
      <c r="Q105" s="100"/>
      <c r="U105" s="36"/>
      <c r="V105" s="100"/>
      <c r="Z105" s="36"/>
      <c r="AA105" s="100"/>
      <c r="AE105" s="36"/>
      <c r="AF105" s="100"/>
      <c r="AG105" s="101"/>
      <c r="AH105" s="101"/>
      <c r="AI105" s="101"/>
      <c r="AJ105" s="36"/>
      <c r="AK105" s="100"/>
      <c r="AO105" s="36"/>
      <c r="AP105" s="100"/>
      <c r="AT105" s="36"/>
      <c r="AU105" s="100"/>
      <c r="AY105" s="36"/>
      <c r="AZ105" s="100"/>
    </row>
    <row r="106" spans="1:55" ht="15" customHeight="1" x14ac:dyDescent="0.2">
      <c r="A106" s="2" t="s">
        <v>138</v>
      </c>
      <c r="B106" s="2" t="s">
        <v>142</v>
      </c>
      <c r="C106" s="2" t="s">
        <v>39</v>
      </c>
      <c r="D106" s="38">
        <v>4.2615384615384615</v>
      </c>
      <c r="E106" s="38">
        <v>5.0217391304347823</v>
      </c>
      <c r="F106" s="38">
        <v>6.5254237288135597</v>
      </c>
      <c r="G106" s="38" t="s">
        <v>57</v>
      </c>
      <c r="H106" s="38">
        <v>6.7872340425531918</v>
      </c>
      <c r="I106" s="38">
        <v>6.1333333333333337</v>
      </c>
      <c r="J106" s="38">
        <v>5.0333333333333332</v>
      </c>
      <c r="K106" s="38" t="s">
        <v>57</v>
      </c>
      <c r="L106" s="38" t="s">
        <v>120</v>
      </c>
      <c r="M106" s="38" t="s">
        <v>120</v>
      </c>
      <c r="N106" s="38" t="s">
        <v>120</v>
      </c>
      <c r="P106" s="36"/>
      <c r="Q106" s="38"/>
      <c r="U106" s="36"/>
      <c r="V106" s="38"/>
      <c r="Z106" s="36"/>
      <c r="AA106" s="38"/>
      <c r="AE106" s="36"/>
      <c r="AF106" s="38"/>
      <c r="AG106" s="69"/>
      <c r="AH106" s="69"/>
      <c r="AI106" s="69"/>
      <c r="AJ106" s="36"/>
      <c r="AK106" s="38"/>
      <c r="AO106" s="36"/>
      <c r="AP106" s="38"/>
      <c r="AT106" s="36"/>
      <c r="AU106" s="38"/>
      <c r="AY106" s="36"/>
      <c r="AZ106" s="38"/>
    </row>
    <row r="107" spans="1:55" ht="15" customHeight="1" x14ac:dyDescent="0.2">
      <c r="A107" s="2" t="s">
        <v>138</v>
      </c>
      <c r="B107" s="2" t="s">
        <v>142</v>
      </c>
      <c r="C107" s="2" t="s">
        <v>40</v>
      </c>
      <c r="D107" s="69">
        <v>277</v>
      </c>
      <c r="E107" s="69">
        <v>231</v>
      </c>
      <c r="F107" s="69">
        <v>385</v>
      </c>
      <c r="G107" s="69">
        <v>184</v>
      </c>
      <c r="H107" s="69">
        <v>319</v>
      </c>
      <c r="I107" s="69">
        <v>184</v>
      </c>
      <c r="J107" s="69">
        <v>151</v>
      </c>
      <c r="K107" s="69">
        <v>61</v>
      </c>
      <c r="L107" s="69" t="s">
        <v>120</v>
      </c>
      <c r="M107" s="69" t="s">
        <v>120</v>
      </c>
      <c r="N107" s="69" t="s">
        <v>120</v>
      </c>
      <c r="P107" s="36"/>
      <c r="Q107" s="38"/>
      <c r="U107" s="36"/>
      <c r="V107" s="38"/>
      <c r="Z107" s="36"/>
      <c r="AA107" s="38"/>
      <c r="AE107" s="36"/>
      <c r="AF107" s="38"/>
      <c r="AG107" s="69"/>
      <c r="AH107" s="69"/>
      <c r="AI107" s="69"/>
      <c r="AJ107" s="36"/>
      <c r="AK107" s="38"/>
      <c r="AO107" s="36"/>
      <c r="AP107" s="38"/>
      <c r="AT107" s="36"/>
      <c r="AU107" s="38"/>
      <c r="AY107" s="36"/>
      <c r="AZ107" s="38"/>
    </row>
    <row r="108" spans="1:55" ht="15" customHeight="1" x14ac:dyDescent="0.2">
      <c r="A108" s="2" t="s">
        <v>138</v>
      </c>
      <c r="B108" s="2" t="s">
        <v>142</v>
      </c>
      <c r="C108" s="2" t="s">
        <v>41</v>
      </c>
      <c r="D108" s="69">
        <v>65</v>
      </c>
      <c r="E108" s="69">
        <v>46</v>
      </c>
      <c r="F108" s="69">
        <v>59</v>
      </c>
      <c r="G108" s="69">
        <v>27</v>
      </c>
      <c r="H108" s="69">
        <v>47</v>
      </c>
      <c r="I108" s="69">
        <v>30</v>
      </c>
      <c r="J108" s="69">
        <v>30</v>
      </c>
      <c r="K108" s="69">
        <v>12</v>
      </c>
      <c r="L108" s="69" t="s">
        <v>120</v>
      </c>
      <c r="M108" s="69" t="s">
        <v>120</v>
      </c>
      <c r="N108" s="69" t="s">
        <v>120</v>
      </c>
      <c r="P108" s="36"/>
      <c r="Q108" s="38"/>
      <c r="U108" s="36"/>
      <c r="V108" s="38"/>
      <c r="Z108" s="36"/>
      <c r="AA108" s="38"/>
      <c r="AE108" s="36"/>
      <c r="AF108" s="38"/>
      <c r="AG108" s="69"/>
      <c r="AH108" s="69"/>
      <c r="AI108" s="69"/>
      <c r="AJ108" s="36"/>
      <c r="AK108" s="38"/>
      <c r="AO108" s="36"/>
      <c r="AP108" s="38"/>
      <c r="AT108" s="36"/>
      <c r="AU108" s="38"/>
      <c r="AY108" s="36"/>
      <c r="AZ108" s="38"/>
    </row>
    <row r="109" spans="1:55" ht="15" customHeight="1" x14ac:dyDescent="0.2">
      <c r="A109" s="139" t="s">
        <v>138</v>
      </c>
      <c r="B109" s="139" t="s">
        <v>142</v>
      </c>
      <c r="C109" s="139" t="s">
        <v>42</v>
      </c>
      <c r="D109" s="148">
        <v>99</v>
      </c>
      <c r="E109" s="148">
        <v>76</v>
      </c>
      <c r="F109" s="148">
        <v>113</v>
      </c>
      <c r="G109" s="148">
        <v>53</v>
      </c>
      <c r="H109" s="148">
        <v>63</v>
      </c>
      <c r="I109" s="148">
        <v>58</v>
      </c>
      <c r="J109" s="148">
        <v>50</v>
      </c>
      <c r="K109" s="148">
        <v>22</v>
      </c>
      <c r="L109" s="148" t="s">
        <v>120</v>
      </c>
      <c r="M109" s="148" t="s">
        <v>120</v>
      </c>
      <c r="N109" s="148" t="s">
        <v>120</v>
      </c>
      <c r="P109" s="36"/>
      <c r="Q109" s="38"/>
      <c r="U109" s="36"/>
      <c r="V109" s="38"/>
      <c r="Z109" s="36"/>
      <c r="AA109" s="38"/>
      <c r="AE109" s="36"/>
      <c r="AF109" s="38"/>
      <c r="AG109" s="69"/>
      <c r="AH109" s="69"/>
      <c r="AI109" s="69"/>
      <c r="AJ109" s="36"/>
      <c r="AK109" s="38"/>
      <c r="AO109" s="36"/>
      <c r="AP109" s="38"/>
      <c r="AT109" s="36"/>
      <c r="AU109" s="38"/>
      <c r="AY109" s="36"/>
      <c r="AZ109" s="38"/>
    </row>
    <row r="110" spans="1:55" s="35" customFormat="1" ht="15" customHeight="1" x14ac:dyDescent="0.2">
      <c r="C110" s="8"/>
      <c r="D110" s="103"/>
      <c r="E110" s="8"/>
      <c r="F110" s="8"/>
      <c r="G110" s="8"/>
      <c r="H110" s="104"/>
      <c r="I110" s="103"/>
      <c r="J110" s="8"/>
      <c r="K110" s="8"/>
      <c r="L110" s="8"/>
      <c r="M110" s="104"/>
      <c r="N110" s="69"/>
      <c r="O110" s="8"/>
      <c r="P110" s="104"/>
      <c r="Q110" s="103"/>
      <c r="R110" s="8"/>
      <c r="S110" s="8"/>
      <c r="T110" s="8"/>
      <c r="U110" s="104"/>
      <c r="V110" s="103"/>
      <c r="W110" s="8"/>
      <c r="X110" s="8"/>
      <c r="Y110" s="8"/>
      <c r="Z110" s="104"/>
      <c r="AA110" s="103"/>
      <c r="AB110" s="8"/>
      <c r="AC110" s="8"/>
      <c r="AD110" s="8"/>
      <c r="AE110" s="104"/>
      <c r="AF110" s="103"/>
      <c r="AG110" s="105"/>
      <c r="AH110" s="105"/>
      <c r="AI110" s="105"/>
      <c r="AJ110" s="104"/>
      <c r="AK110" s="103"/>
      <c r="AL110" s="8"/>
      <c r="AM110" s="8"/>
      <c r="AN110" s="8"/>
      <c r="AO110" s="104"/>
      <c r="AP110" s="103"/>
      <c r="AQ110" s="8"/>
      <c r="AR110" s="8"/>
      <c r="AS110" s="8"/>
      <c r="AT110" s="104"/>
      <c r="AU110" s="103"/>
      <c r="AV110" s="8"/>
      <c r="AW110" s="8"/>
      <c r="AX110" s="8"/>
      <c r="AY110" s="104"/>
      <c r="AZ110" s="103"/>
      <c r="BA110" s="8"/>
      <c r="BB110" s="8"/>
      <c r="BC110" s="8"/>
    </row>
    <row r="111" spans="1:55" s="35" customFormat="1" ht="15" customHeight="1" x14ac:dyDescent="0.2">
      <c r="C111" s="8"/>
      <c r="D111" s="103"/>
      <c r="E111" s="8"/>
      <c r="F111" s="8"/>
      <c r="G111" s="8"/>
      <c r="H111" s="104"/>
      <c r="I111" s="103"/>
      <c r="J111" s="8"/>
      <c r="K111" s="8"/>
      <c r="L111" s="8"/>
      <c r="M111" s="104"/>
      <c r="N111" s="104"/>
      <c r="O111" s="8"/>
      <c r="P111" s="104"/>
      <c r="Q111" s="103"/>
      <c r="R111" s="8"/>
      <c r="S111" s="8"/>
      <c r="T111" s="8"/>
      <c r="U111" s="104"/>
      <c r="V111" s="103"/>
      <c r="W111" s="8"/>
      <c r="X111" s="8"/>
      <c r="Y111" s="8"/>
      <c r="Z111" s="104"/>
      <c r="AA111" s="103"/>
      <c r="AB111" s="8"/>
      <c r="AC111" s="8"/>
      <c r="AD111" s="8"/>
      <c r="AE111" s="104"/>
      <c r="AF111" s="103"/>
      <c r="AG111" s="105"/>
      <c r="AH111" s="105"/>
      <c r="AI111" s="105"/>
      <c r="AJ111" s="104"/>
      <c r="AK111" s="103"/>
      <c r="AL111" s="8"/>
      <c r="AM111" s="8"/>
      <c r="AN111" s="8"/>
      <c r="AO111" s="104"/>
      <c r="AP111" s="103"/>
      <c r="AQ111" s="8"/>
      <c r="AR111" s="8"/>
      <c r="AS111" s="8"/>
      <c r="AT111" s="104"/>
      <c r="AU111" s="103"/>
      <c r="AV111" s="8"/>
      <c r="AW111" s="8"/>
      <c r="AX111" s="8"/>
      <c r="AY111" s="104"/>
      <c r="AZ111" s="103"/>
      <c r="BA111" s="8"/>
      <c r="BB111" s="8"/>
      <c r="BC111" s="8"/>
    </row>
    <row r="112" spans="1:55" s="35" customFormat="1" ht="15" customHeight="1" x14ac:dyDescent="0.2">
      <c r="B112" s="8"/>
      <c r="C112" s="8"/>
      <c r="D112" s="8"/>
      <c r="E112" s="8"/>
      <c r="F112" s="8"/>
      <c r="G112" s="8"/>
      <c r="H112" s="106"/>
      <c r="I112" s="107"/>
      <c r="J112" s="108"/>
      <c r="K112" s="108"/>
      <c r="L112" s="108"/>
      <c r="M112" s="8"/>
      <c r="N112" s="8"/>
      <c r="O112" s="8"/>
      <c r="P112" s="8"/>
      <c r="Q112" s="8"/>
      <c r="R112" s="8"/>
      <c r="S112" s="8"/>
      <c r="T112" s="8"/>
      <c r="U112" s="8"/>
      <c r="V112" s="8"/>
      <c r="W112" s="8"/>
      <c r="X112" s="8"/>
      <c r="Y112" s="8"/>
      <c r="Z112" s="8"/>
      <c r="AA112" s="8"/>
      <c r="AB112" s="8"/>
      <c r="AC112" s="8"/>
      <c r="AD112" s="8"/>
      <c r="AE112" s="8"/>
      <c r="AF112" s="8"/>
      <c r="AG112" s="8"/>
      <c r="AH112" s="8"/>
      <c r="AI112" s="8"/>
      <c r="AJ112" s="8"/>
      <c r="AK112" s="8"/>
      <c r="AL112" s="8"/>
      <c r="AM112" s="8"/>
      <c r="AN112" s="8"/>
      <c r="AO112" s="8"/>
      <c r="AP112" s="8"/>
      <c r="AQ112" s="8"/>
      <c r="AR112" s="8"/>
      <c r="AS112" s="8"/>
      <c r="AT112" s="8"/>
      <c r="AU112" s="8"/>
      <c r="AV112" s="8"/>
      <c r="AW112" s="8"/>
      <c r="AX112" s="8"/>
      <c r="AY112" s="8"/>
      <c r="AZ112" s="8"/>
      <c r="BA112" s="8"/>
      <c r="BB112" s="8"/>
      <c r="BC112" s="8"/>
    </row>
    <row r="113" spans="2:55" s="109" customFormat="1" ht="15" customHeight="1" x14ac:dyDescent="0.25">
      <c r="B113" s="110"/>
      <c r="C113" s="110"/>
      <c r="D113" s="110"/>
      <c r="E113" s="110"/>
      <c r="F113" s="110"/>
      <c r="G113" s="110"/>
      <c r="H113" s="111"/>
      <c r="I113" s="112"/>
      <c r="J113" s="113"/>
      <c r="K113" s="113"/>
      <c r="L113" s="113"/>
      <c r="M113" s="110"/>
      <c r="N113" s="110"/>
      <c r="O113" s="110"/>
      <c r="P113" s="110"/>
      <c r="Q113" s="110"/>
      <c r="R113" s="110"/>
      <c r="S113" s="110"/>
      <c r="T113" s="110"/>
      <c r="U113" s="110"/>
      <c r="V113" s="110"/>
      <c r="W113" s="110"/>
      <c r="X113" s="110"/>
      <c r="Y113" s="110"/>
      <c r="Z113" s="110"/>
      <c r="AA113" s="110"/>
      <c r="AB113" s="110"/>
      <c r="AC113" s="110"/>
      <c r="AD113" s="110"/>
      <c r="AE113" s="110"/>
      <c r="AF113" s="110"/>
      <c r="AG113" s="110"/>
      <c r="AH113" s="110"/>
      <c r="AI113" s="110"/>
      <c r="AJ113" s="110"/>
      <c r="AK113" s="110"/>
      <c r="AL113" s="110"/>
      <c r="AM113" s="110"/>
      <c r="AN113" s="110"/>
      <c r="AO113" s="110"/>
      <c r="AP113" s="110"/>
      <c r="AQ113" s="110"/>
      <c r="AR113" s="110"/>
      <c r="AS113" s="110"/>
      <c r="AT113" s="110"/>
      <c r="AU113" s="110"/>
      <c r="AV113" s="110"/>
      <c r="AW113" s="110"/>
      <c r="AX113" s="110"/>
      <c r="AY113" s="110"/>
      <c r="AZ113" s="110"/>
      <c r="BA113" s="110"/>
      <c r="BB113" s="110"/>
      <c r="BC113" s="110"/>
    </row>
    <row r="114" spans="2:55" s="35" customFormat="1" ht="15" customHeight="1" x14ac:dyDescent="0.2">
      <c r="B114" s="114"/>
      <c r="C114" s="114"/>
      <c r="D114" s="114"/>
      <c r="E114" s="114"/>
      <c r="F114" s="114"/>
      <c r="G114" s="114"/>
      <c r="H114" s="106"/>
      <c r="I114" s="107"/>
      <c r="J114" s="108"/>
      <c r="K114" s="108"/>
      <c r="L114" s="108"/>
      <c r="M114" s="8"/>
      <c r="N114" s="8"/>
      <c r="O114" s="8"/>
      <c r="P114" s="8"/>
      <c r="Q114" s="8"/>
      <c r="R114" s="8"/>
      <c r="S114" s="8"/>
      <c r="T114" s="8"/>
      <c r="U114" s="8"/>
      <c r="V114" s="8"/>
      <c r="W114" s="8"/>
      <c r="X114" s="8"/>
      <c r="Y114" s="8"/>
      <c r="Z114" s="8"/>
      <c r="AA114" s="8"/>
      <c r="AB114" s="8"/>
      <c r="AC114" s="8"/>
      <c r="AD114" s="8"/>
      <c r="AE114" s="8"/>
      <c r="AF114" s="8"/>
      <c r="AG114" s="8"/>
      <c r="AH114" s="8"/>
      <c r="AI114" s="8"/>
      <c r="AJ114" s="8"/>
      <c r="AK114" s="8"/>
      <c r="AL114" s="8"/>
      <c r="AM114" s="8"/>
      <c r="AN114" s="8"/>
      <c r="AO114" s="8"/>
      <c r="AP114" s="8"/>
      <c r="AQ114" s="8"/>
      <c r="AR114" s="8"/>
      <c r="AS114" s="8"/>
      <c r="AT114" s="8"/>
      <c r="AU114" s="8"/>
      <c r="AV114" s="8"/>
      <c r="AW114" s="8"/>
      <c r="AX114" s="8"/>
      <c r="AY114" s="8"/>
      <c r="AZ114" s="8"/>
      <c r="BA114" s="8"/>
      <c r="BB114" s="8"/>
      <c r="BC114" s="8"/>
    </row>
    <row r="115" spans="2:55" s="35" customFormat="1" ht="12" x14ac:dyDescent="0.2">
      <c r="B115" s="115"/>
      <c r="C115" s="115"/>
      <c r="D115" s="115"/>
      <c r="E115" s="115"/>
      <c r="F115" s="115"/>
      <c r="G115" s="115"/>
      <c r="H115" s="115"/>
      <c r="I115" s="115"/>
      <c r="J115" s="115"/>
      <c r="K115" s="115"/>
      <c r="L115" s="115"/>
      <c r="M115" s="115"/>
      <c r="N115" s="115"/>
      <c r="O115" s="115"/>
      <c r="P115" s="115"/>
      <c r="Q115" s="115"/>
      <c r="R115" s="115"/>
      <c r="S115" s="115"/>
      <c r="T115" s="116"/>
      <c r="U115" s="116"/>
      <c r="V115" s="116"/>
      <c r="W115" s="116"/>
      <c r="X115" s="116"/>
      <c r="Y115" s="116"/>
      <c r="Z115" s="8"/>
      <c r="AA115" s="8"/>
      <c r="AB115" s="8"/>
      <c r="AC115" s="8"/>
      <c r="AD115" s="8"/>
      <c r="AE115" s="8"/>
      <c r="AF115" s="8"/>
      <c r="AG115" s="8"/>
      <c r="AH115" s="8"/>
      <c r="AI115" s="8"/>
      <c r="AJ115" s="8"/>
      <c r="AK115" s="8"/>
      <c r="AL115" s="8"/>
      <c r="AM115" s="8"/>
      <c r="AN115" s="8"/>
      <c r="AO115" s="8"/>
      <c r="AP115" s="8"/>
      <c r="AQ115" s="8"/>
      <c r="AR115" s="8"/>
      <c r="AS115" s="8"/>
      <c r="AT115" s="8"/>
      <c r="AU115" s="8"/>
      <c r="AV115" s="8"/>
      <c r="AW115" s="8"/>
      <c r="AX115" s="8"/>
      <c r="AY115" s="8"/>
      <c r="AZ115" s="8"/>
      <c r="BA115" s="8"/>
      <c r="BB115" s="8"/>
      <c r="BC115" s="8"/>
    </row>
    <row r="116" spans="2:55" s="35" customFormat="1" ht="15" customHeight="1" x14ac:dyDescent="0.2">
      <c r="B116" s="115"/>
      <c r="C116" s="115"/>
      <c r="D116" s="115"/>
      <c r="E116" s="115"/>
      <c r="F116" s="115"/>
      <c r="G116" s="115"/>
      <c r="H116" s="115"/>
      <c r="I116" s="115"/>
      <c r="J116" s="115"/>
      <c r="K116" s="115"/>
      <c r="L116" s="115"/>
      <c r="M116" s="115"/>
      <c r="N116" s="115"/>
      <c r="O116" s="115"/>
      <c r="P116" s="115"/>
      <c r="Q116" s="115"/>
      <c r="R116" s="115"/>
      <c r="S116" s="115"/>
      <c r="T116" s="117"/>
      <c r="U116" s="8"/>
      <c r="V116" s="8"/>
      <c r="W116" s="8"/>
      <c r="X116" s="8"/>
      <c r="Y116" s="8"/>
      <c r="Z116" s="8"/>
      <c r="AA116" s="8"/>
      <c r="AB116" s="8"/>
      <c r="AC116" s="8"/>
      <c r="AD116" s="8"/>
      <c r="AE116" s="8"/>
      <c r="AF116" s="8"/>
      <c r="AG116" s="8"/>
      <c r="AH116" s="8"/>
      <c r="AI116" s="8"/>
      <c r="AJ116" s="8"/>
      <c r="AK116" s="8"/>
      <c r="AL116" s="8"/>
      <c r="AM116" s="8"/>
      <c r="AN116" s="8"/>
      <c r="AO116" s="8"/>
      <c r="AP116" s="8"/>
      <c r="AQ116" s="8"/>
      <c r="AR116" s="8"/>
      <c r="AS116" s="8"/>
      <c r="AT116" s="8"/>
      <c r="AU116" s="8"/>
      <c r="AV116" s="8"/>
      <c r="AW116" s="8"/>
      <c r="AX116" s="8"/>
      <c r="AY116" s="8"/>
      <c r="AZ116" s="8"/>
      <c r="BA116" s="8"/>
      <c r="BB116" s="8"/>
      <c r="BC116" s="8"/>
    </row>
    <row r="117" spans="2:55" s="35" customFormat="1" ht="15" customHeight="1" x14ac:dyDescent="0.2">
      <c r="B117" s="118"/>
      <c r="C117" s="118"/>
      <c r="D117" s="118"/>
      <c r="E117" s="118"/>
      <c r="F117" s="118"/>
      <c r="G117" s="118"/>
      <c r="H117" s="118"/>
      <c r="I117" s="118"/>
      <c r="J117" s="118"/>
      <c r="K117" s="118"/>
      <c r="L117" s="118"/>
      <c r="M117" s="118"/>
      <c r="N117" s="118"/>
      <c r="O117" s="118"/>
      <c r="P117" s="119"/>
      <c r="Q117" s="119"/>
      <c r="R117" s="119"/>
      <c r="S117" s="119"/>
      <c r="T117" s="119"/>
      <c r="U117" s="8"/>
      <c r="V117" s="8"/>
      <c r="W117" s="8"/>
      <c r="X117" s="8"/>
      <c r="Y117" s="8"/>
      <c r="Z117" s="8"/>
      <c r="AA117" s="8"/>
      <c r="AB117" s="8"/>
      <c r="AC117" s="8"/>
      <c r="AD117" s="8"/>
      <c r="AE117" s="8"/>
      <c r="AF117" s="8"/>
      <c r="AG117" s="8"/>
      <c r="AH117" s="8"/>
      <c r="AI117" s="8"/>
      <c r="AJ117" s="8"/>
      <c r="AK117" s="8"/>
      <c r="AL117" s="8"/>
      <c r="AM117" s="8"/>
      <c r="AN117" s="8"/>
      <c r="AO117" s="8"/>
      <c r="AP117" s="8"/>
      <c r="AQ117" s="8"/>
      <c r="AR117" s="8"/>
      <c r="AS117" s="8"/>
      <c r="AT117" s="8"/>
      <c r="AU117" s="8"/>
      <c r="AV117" s="8"/>
      <c r="AW117" s="8"/>
      <c r="AX117" s="8"/>
      <c r="AY117" s="8"/>
      <c r="AZ117" s="8"/>
      <c r="BA117" s="8"/>
      <c r="BB117" s="8"/>
      <c r="BC117" s="8"/>
    </row>
    <row r="118" spans="2:55" s="35" customFormat="1" ht="15" customHeight="1" x14ac:dyDescent="0.2">
      <c r="B118" s="120"/>
      <c r="C118" s="120"/>
      <c r="D118" s="119"/>
      <c r="E118" s="119"/>
      <c r="F118" s="119"/>
      <c r="G118" s="119"/>
      <c r="H118" s="119"/>
      <c r="I118" s="119"/>
      <c r="J118" s="119"/>
      <c r="K118" s="119"/>
      <c r="L118" s="119"/>
      <c r="M118" s="119"/>
      <c r="N118" s="119"/>
      <c r="O118" s="119"/>
      <c r="P118" s="119"/>
      <c r="Q118" s="119"/>
      <c r="R118" s="119"/>
      <c r="S118" s="119"/>
      <c r="T118" s="119"/>
      <c r="U118" s="8"/>
      <c r="V118" s="8"/>
      <c r="W118" s="8"/>
      <c r="X118" s="8"/>
      <c r="Y118" s="8"/>
      <c r="Z118" s="8"/>
      <c r="AA118" s="8"/>
      <c r="AB118" s="8"/>
      <c r="AC118" s="8"/>
      <c r="AD118" s="8"/>
      <c r="AE118" s="8"/>
      <c r="AF118" s="8"/>
      <c r="AG118" s="8"/>
      <c r="AH118" s="8"/>
      <c r="AI118" s="8"/>
      <c r="AJ118" s="8"/>
      <c r="AK118" s="8"/>
      <c r="AL118" s="8"/>
      <c r="AM118" s="8"/>
      <c r="AN118" s="8"/>
      <c r="AO118" s="8"/>
      <c r="AP118" s="8"/>
      <c r="AQ118" s="8"/>
      <c r="AR118" s="8"/>
      <c r="AS118" s="8"/>
      <c r="AT118" s="8"/>
      <c r="AU118" s="8"/>
      <c r="AV118" s="8"/>
      <c r="AW118" s="8"/>
      <c r="AX118" s="8"/>
      <c r="AY118" s="8"/>
      <c r="AZ118" s="8"/>
      <c r="BA118" s="8"/>
      <c r="BB118" s="8"/>
      <c r="BC118" s="8"/>
    </row>
    <row r="119" spans="2:55" s="35" customFormat="1" ht="15" customHeight="1" x14ac:dyDescent="0.2">
      <c r="B119" s="121"/>
      <c r="C119" s="121"/>
      <c r="D119" s="121"/>
      <c r="E119" s="121"/>
      <c r="F119" s="121"/>
      <c r="G119" s="121"/>
      <c r="H119" s="119"/>
      <c r="I119" s="119"/>
      <c r="J119" s="119"/>
      <c r="K119" s="119"/>
      <c r="L119" s="119"/>
      <c r="M119" s="119"/>
      <c r="N119" s="119"/>
      <c r="O119" s="119"/>
      <c r="P119" s="119"/>
      <c r="Q119" s="119"/>
      <c r="R119" s="119"/>
      <c r="S119" s="119"/>
      <c r="T119" s="119"/>
      <c r="U119" s="8"/>
      <c r="V119" s="8"/>
      <c r="W119" s="8"/>
      <c r="X119" s="8"/>
      <c r="Y119" s="8"/>
      <c r="Z119" s="8"/>
      <c r="AA119" s="8"/>
      <c r="AB119" s="8"/>
      <c r="AC119" s="8"/>
      <c r="AD119" s="8"/>
      <c r="AE119" s="8"/>
      <c r="AF119" s="8"/>
      <c r="AG119" s="8"/>
      <c r="AH119" s="8"/>
      <c r="AI119" s="8"/>
      <c r="AJ119" s="8"/>
      <c r="AK119" s="8"/>
      <c r="AL119" s="8"/>
      <c r="AM119" s="8"/>
      <c r="AN119" s="8"/>
      <c r="AO119" s="8"/>
      <c r="AP119" s="8"/>
      <c r="AQ119" s="8"/>
      <c r="AR119" s="8"/>
      <c r="AS119" s="8"/>
      <c r="AT119" s="8"/>
      <c r="AU119" s="8"/>
      <c r="AV119" s="8"/>
      <c r="AW119" s="8"/>
      <c r="AX119" s="8"/>
      <c r="AY119" s="8"/>
      <c r="AZ119" s="8"/>
      <c r="BA119" s="8"/>
      <c r="BB119" s="8"/>
      <c r="BC119" s="8"/>
    </row>
    <row r="120" spans="2:55" s="35" customFormat="1" ht="15" customHeight="1" x14ac:dyDescent="0.2">
      <c r="B120" s="122"/>
      <c r="C120" s="122"/>
      <c r="D120" s="123"/>
      <c r="E120" s="123"/>
      <c r="F120" s="123"/>
      <c r="G120" s="123"/>
      <c r="H120" s="119"/>
      <c r="I120" s="119"/>
      <c r="J120" s="119"/>
      <c r="K120" s="119"/>
      <c r="L120" s="119"/>
      <c r="M120" s="119"/>
      <c r="N120" s="119"/>
      <c r="O120" s="119"/>
      <c r="P120" s="119"/>
      <c r="Q120" s="119"/>
      <c r="R120" s="119"/>
      <c r="S120" s="119"/>
      <c r="T120" s="119"/>
      <c r="U120" s="8"/>
      <c r="V120" s="8"/>
      <c r="W120" s="8"/>
      <c r="X120" s="8"/>
      <c r="Y120" s="8"/>
      <c r="Z120" s="8"/>
      <c r="AA120" s="8"/>
      <c r="AB120" s="8"/>
      <c r="AC120" s="8"/>
      <c r="AD120" s="8"/>
      <c r="AE120" s="8"/>
      <c r="AF120" s="8"/>
      <c r="AG120" s="8"/>
      <c r="AH120" s="8"/>
      <c r="AI120" s="8"/>
      <c r="AJ120" s="8"/>
      <c r="AK120" s="8"/>
      <c r="AL120" s="8"/>
      <c r="AM120" s="8"/>
      <c r="AN120" s="8"/>
      <c r="AO120" s="8"/>
      <c r="AP120" s="8"/>
      <c r="AQ120" s="8"/>
      <c r="AR120" s="8"/>
      <c r="AS120" s="8"/>
      <c r="AT120" s="8"/>
      <c r="AU120" s="8"/>
      <c r="AV120" s="8"/>
      <c r="AW120" s="8"/>
      <c r="AX120" s="8"/>
      <c r="AY120" s="8"/>
      <c r="AZ120" s="8"/>
      <c r="BA120" s="8"/>
      <c r="BB120" s="8"/>
      <c r="BC120" s="8"/>
    </row>
    <row r="121" spans="2:55" s="35" customFormat="1" ht="15" customHeight="1" x14ac:dyDescent="0.2">
      <c r="B121" s="8"/>
      <c r="C121" s="8"/>
      <c r="D121" s="8"/>
      <c r="E121" s="8"/>
      <c r="F121" s="8"/>
      <c r="G121" s="8"/>
      <c r="H121" s="8"/>
      <c r="I121" s="8"/>
      <c r="J121" s="8"/>
      <c r="K121" s="8"/>
      <c r="L121" s="8"/>
      <c r="M121" s="8"/>
      <c r="N121" s="8"/>
      <c r="O121" s="8"/>
      <c r="P121" s="8"/>
      <c r="Q121" s="8"/>
      <c r="R121" s="8"/>
      <c r="S121" s="8"/>
      <c r="T121" s="8"/>
      <c r="U121" s="8"/>
      <c r="V121" s="8"/>
      <c r="W121" s="8"/>
      <c r="X121" s="8"/>
      <c r="Y121" s="8"/>
      <c r="Z121" s="8"/>
      <c r="AA121" s="8"/>
      <c r="AB121" s="8"/>
      <c r="AC121" s="8"/>
      <c r="AD121" s="8"/>
      <c r="AE121" s="8"/>
      <c r="AF121" s="8"/>
      <c r="AG121" s="8"/>
      <c r="AH121" s="8"/>
      <c r="AI121" s="8"/>
      <c r="AJ121" s="8"/>
      <c r="AK121" s="8"/>
      <c r="AL121" s="8"/>
      <c r="AM121" s="8"/>
      <c r="AN121" s="8"/>
      <c r="AO121" s="8"/>
      <c r="AP121" s="8"/>
      <c r="AQ121" s="8"/>
      <c r="AR121" s="8"/>
      <c r="AS121" s="8"/>
      <c r="AT121" s="8"/>
      <c r="AU121" s="8"/>
      <c r="AV121" s="8"/>
      <c r="AW121" s="8"/>
      <c r="AX121" s="8"/>
      <c r="AY121" s="8"/>
      <c r="AZ121" s="8"/>
      <c r="BA121" s="8"/>
      <c r="BB121" s="8"/>
      <c r="BC121" s="8"/>
    </row>
  </sheetData>
  <pageMargins left="0.75000000000000011" right="0.75000000000000011" top="1" bottom="1" header="0.5" footer="0.5"/>
  <pageSetup paperSize="9" scale="50" fitToWidth="0" fitToHeight="0" orientation="landscape" horizontalDpi="300" verticalDpi="0" r:id="rId1"/>
  <headerFooter alignWithMargins="0"/>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20"/>
  <sheetViews>
    <sheetView workbookViewId="0"/>
  </sheetViews>
  <sheetFormatPr defaultColWidth="11.28515625" defaultRowHeight="15" x14ac:dyDescent="0.2"/>
  <cols>
    <col min="1" max="1" width="16.28515625" style="11" customWidth="1"/>
    <col min="2" max="2" width="89.140625" style="11" customWidth="1"/>
    <col min="3" max="3" width="11.28515625" style="11" customWidth="1"/>
    <col min="4" max="16384" width="11.28515625" style="11"/>
  </cols>
  <sheetData>
    <row r="1" spans="1:15" ht="15.75" x14ac:dyDescent="0.25">
      <c r="A1" s="10" t="s">
        <v>20</v>
      </c>
    </row>
    <row r="2" spans="1:15" x14ac:dyDescent="0.2">
      <c r="A2" s="11" t="s">
        <v>143</v>
      </c>
    </row>
    <row r="3" spans="1:15" ht="15.75" x14ac:dyDescent="0.25">
      <c r="A3" s="12" t="s">
        <v>21</v>
      </c>
      <c r="B3" s="12" t="s">
        <v>22</v>
      </c>
    </row>
    <row r="4" spans="1:15" ht="26.45" customHeight="1" x14ac:dyDescent="0.2">
      <c r="A4" s="13">
        <v>1</v>
      </c>
      <c r="B4" s="14" t="s">
        <v>24</v>
      </c>
      <c r="C4" s="16"/>
      <c r="D4" s="16"/>
      <c r="E4" s="16"/>
      <c r="F4" s="16"/>
      <c r="G4" s="16"/>
      <c r="H4" s="16"/>
      <c r="I4" s="16"/>
      <c r="J4" s="16"/>
      <c r="K4" s="16"/>
      <c r="L4" s="16"/>
      <c r="M4" s="16"/>
      <c r="N4" s="16"/>
      <c r="O4" s="16"/>
    </row>
    <row r="5" spans="1:15" ht="25.5" x14ac:dyDescent="0.2">
      <c r="A5" s="13">
        <v>2</v>
      </c>
      <c r="B5" s="15" t="s">
        <v>23</v>
      </c>
      <c r="C5" s="18"/>
      <c r="D5" s="18"/>
      <c r="E5" s="18"/>
      <c r="F5" s="18"/>
      <c r="G5" s="18"/>
      <c r="H5" s="18"/>
      <c r="I5" s="18"/>
      <c r="J5" s="18"/>
      <c r="K5" s="18"/>
      <c r="L5" s="18"/>
      <c r="M5" s="18"/>
      <c r="N5" s="18"/>
      <c r="O5" s="18"/>
    </row>
    <row r="6" spans="1:15" ht="25.5" x14ac:dyDescent="0.2">
      <c r="A6" s="13">
        <v>3</v>
      </c>
      <c r="B6" s="15" t="s">
        <v>196</v>
      </c>
      <c r="C6" s="19"/>
      <c r="D6" s="19"/>
      <c r="E6" s="19"/>
      <c r="F6" s="19"/>
      <c r="G6" s="19"/>
      <c r="H6" s="19"/>
      <c r="I6" s="19"/>
      <c r="J6" s="19"/>
      <c r="K6" s="19"/>
      <c r="L6" s="19"/>
      <c r="M6" s="19"/>
      <c r="N6" s="20"/>
      <c r="O6" s="20"/>
    </row>
    <row r="7" spans="1:15" x14ac:dyDescent="0.2">
      <c r="A7" s="13">
        <v>4</v>
      </c>
      <c r="B7" s="17" t="s">
        <v>180</v>
      </c>
      <c r="C7" s="21"/>
      <c r="D7" s="21"/>
      <c r="E7" s="21"/>
      <c r="F7" s="21"/>
      <c r="G7" s="21"/>
      <c r="H7" s="21"/>
      <c r="I7" s="21"/>
      <c r="J7" s="21"/>
      <c r="K7" s="21"/>
      <c r="L7" s="21"/>
      <c r="M7" s="20"/>
      <c r="N7" s="20"/>
      <c r="O7" s="20"/>
    </row>
    <row r="8" spans="1:15" x14ac:dyDescent="0.2">
      <c r="A8" s="13">
        <v>5</v>
      </c>
      <c r="B8" s="19" t="s">
        <v>25</v>
      </c>
      <c r="C8" s="22"/>
      <c r="D8" s="22"/>
      <c r="E8" s="22"/>
      <c r="F8" s="22"/>
      <c r="G8" s="22"/>
      <c r="H8" s="22"/>
      <c r="I8" s="22"/>
      <c r="J8" s="22"/>
      <c r="K8" s="22"/>
      <c r="L8" s="22"/>
      <c r="M8" s="22"/>
      <c r="N8" s="18"/>
      <c r="O8" s="18"/>
    </row>
    <row r="9" spans="1:15" ht="38.25" x14ac:dyDescent="0.2">
      <c r="A9" s="13">
        <v>6</v>
      </c>
      <c r="B9" s="15" t="s">
        <v>26</v>
      </c>
      <c r="C9" s="21"/>
      <c r="D9" s="21"/>
      <c r="E9" s="21"/>
      <c r="F9" s="21"/>
      <c r="G9" s="21"/>
      <c r="H9" s="21"/>
      <c r="I9" s="21"/>
      <c r="J9" s="21"/>
      <c r="K9" s="21"/>
      <c r="L9" s="21"/>
    </row>
    <row r="10" spans="1:15" ht="51" x14ac:dyDescent="0.2">
      <c r="A10" s="13">
        <v>7</v>
      </c>
      <c r="B10" s="22" t="s">
        <v>27</v>
      </c>
      <c r="C10" s="21"/>
      <c r="D10" s="21"/>
      <c r="E10" s="21"/>
      <c r="F10" s="21"/>
      <c r="G10" s="21"/>
      <c r="H10" s="21"/>
      <c r="I10" s="21"/>
      <c r="J10" s="21"/>
      <c r="K10" s="21"/>
      <c r="L10" s="21"/>
    </row>
    <row r="11" spans="1:15" ht="25.5" x14ac:dyDescent="0.2">
      <c r="A11" s="13">
        <v>8</v>
      </c>
      <c r="B11" s="15" t="s">
        <v>28</v>
      </c>
    </row>
    <row r="12" spans="1:15" ht="38.25" x14ac:dyDescent="0.2">
      <c r="A12" s="13">
        <v>9</v>
      </c>
      <c r="B12" s="15" t="s">
        <v>29</v>
      </c>
      <c r="C12" s="21"/>
      <c r="D12" s="21"/>
      <c r="E12" s="21"/>
      <c r="F12" s="21"/>
      <c r="G12" s="21"/>
      <c r="H12" s="21"/>
      <c r="I12" s="21"/>
      <c r="J12" s="21"/>
      <c r="K12" s="21"/>
      <c r="L12" s="21"/>
      <c r="M12" s="21"/>
    </row>
    <row r="13" spans="1:15" x14ac:dyDescent="0.2">
      <c r="A13" s="13">
        <v>10</v>
      </c>
      <c r="B13" s="23" t="s">
        <v>30</v>
      </c>
    </row>
    <row r="14" spans="1:15" x14ac:dyDescent="0.2">
      <c r="A14" s="13">
        <v>11</v>
      </c>
      <c r="B14" s="15" t="s">
        <v>31</v>
      </c>
    </row>
    <row r="15" spans="1:15" ht="63.75" x14ac:dyDescent="0.2">
      <c r="A15" s="13">
        <v>12</v>
      </c>
      <c r="B15" s="24" t="s">
        <v>32</v>
      </c>
      <c r="C15" s="25"/>
      <c r="D15" s="25"/>
      <c r="E15" s="25"/>
      <c r="F15" s="25"/>
      <c r="G15" s="25"/>
      <c r="H15" s="25"/>
      <c r="I15" s="25"/>
      <c r="J15" s="25"/>
      <c r="K15" s="25"/>
      <c r="L15" s="25"/>
      <c r="M15" s="25"/>
      <c r="N15" s="26"/>
    </row>
    <row r="16" spans="1:15" ht="38.25" x14ac:dyDescent="0.2">
      <c r="A16" s="13">
        <v>13</v>
      </c>
      <c r="B16" s="15" t="s">
        <v>33</v>
      </c>
      <c r="C16" s="27"/>
      <c r="D16" s="27"/>
      <c r="E16" s="27"/>
      <c r="F16" s="27"/>
      <c r="G16" s="27"/>
      <c r="H16" s="27"/>
      <c r="I16" s="27"/>
      <c r="J16" s="27"/>
      <c r="K16" s="27"/>
      <c r="L16" s="27"/>
      <c r="M16" s="27"/>
      <c r="N16" s="26"/>
    </row>
    <row r="17" spans="1:14" ht="25.5" x14ac:dyDescent="0.2">
      <c r="A17" s="13"/>
      <c r="B17" s="14" t="s">
        <v>34</v>
      </c>
      <c r="C17" s="14"/>
      <c r="D17" s="14"/>
      <c r="E17" s="14"/>
      <c r="F17" s="14"/>
      <c r="G17" s="14"/>
      <c r="H17" s="14"/>
      <c r="I17" s="14"/>
      <c r="J17" s="14"/>
      <c r="K17" s="14"/>
      <c r="L17" s="14"/>
      <c r="M17" s="14"/>
    </row>
    <row r="18" spans="1:14" x14ac:dyDescent="0.2">
      <c r="A18" s="13"/>
      <c r="B18" s="14" t="s">
        <v>35</v>
      </c>
      <c r="C18" s="15"/>
      <c r="D18" s="15"/>
      <c r="E18" s="15"/>
      <c r="F18" s="15"/>
      <c r="G18" s="15"/>
      <c r="H18" s="15"/>
      <c r="I18" s="15"/>
      <c r="J18" s="15"/>
      <c r="K18" s="15"/>
      <c r="L18" s="15"/>
      <c r="M18" s="15"/>
    </row>
    <row r="19" spans="1:14" x14ac:dyDescent="0.2">
      <c r="A19" s="13"/>
      <c r="B19" s="29"/>
      <c r="C19" s="29"/>
      <c r="D19" s="29"/>
      <c r="E19" s="29"/>
      <c r="F19" s="29"/>
      <c r="G19" s="29"/>
      <c r="H19" s="29"/>
      <c r="I19" s="29"/>
      <c r="J19" s="29"/>
      <c r="K19" s="29"/>
      <c r="L19" s="29"/>
      <c r="M19" s="29"/>
      <c r="N19" s="30"/>
    </row>
    <row r="20" spans="1:14" x14ac:dyDescent="0.2">
      <c r="B20" s="28"/>
      <c r="C20" s="28"/>
      <c r="D20" s="28"/>
      <c r="E20" s="28"/>
      <c r="F20" s="28"/>
      <c r="G20" s="28"/>
      <c r="H20" s="28"/>
      <c r="I20" s="28"/>
      <c r="J20" s="28"/>
      <c r="K20" s="28"/>
      <c r="L20" s="28"/>
      <c r="M20" s="28"/>
      <c r="N20" s="28"/>
    </row>
  </sheetData>
  <hyperlinks>
    <hyperlink ref="B8" r:id="rId1" xr:uid="{00000000-0004-0000-0100-000000000000}"/>
  </hyperlinks>
  <pageMargins left="0.70000000000000007" right="0.70000000000000007" top="0.75" bottom="0.75" header="0.30000000000000004" footer="0.30000000000000004"/>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9"/>
  <sheetViews>
    <sheetView workbookViewId="0"/>
  </sheetViews>
  <sheetFormatPr defaultColWidth="9.140625" defaultRowHeight="15" customHeight="1" x14ac:dyDescent="0.2"/>
  <cols>
    <col min="1" max="1" width="42.140625" style="2" customWidth="1"/>
    <col min="2" max="12" width="9.42578125" style="2" customWidth="1"/>
    <col min="13" max="14" width="13.85546875" style="2" customWidth="1"/>
    <col min="15" max="15" width="9.140625" style="2" customWidth="1"/>
    <col min="16" max="16384" width="9.140625" style="2"/>
  </cols>
  <sheetData>
    <row r="1" spans="1:14" ht="15" customHeight="1" x14ac:dyDescent="0.25">
      <c r="A1" s="149" t="s">
        <v>195</v>
      </c>
      <c r="B1" s="31"/>
      <c r="C1" s="31"/>
      <c r="D1" s="31"/>
      <c r="E1" s="31"/>
      <c r="F1" s="31"/>
      <c r="G1" s="31"/>
      <c r="H1" s="31"/>
      <c r="I1" s="31"/>
      <c r="J1" s="31"/>
      <c r="K1" s="31"/>
      <c r="L1" s="31"/>
      <c r="M1" s="31"/>
      <c r="N1" s="31"/>
    </row>
    <row r="2" spans="1:14" s="33" customFormat="1" ht="15" customHeight="1" x14ac:dyDescent="0.25">
      <c r="A2" s="33" t="s">
        <v>200</v>
      </c>
      <c r="B2" s="154"/>
      <c r="C2" s="154"/>
      <c r="D2" s="154"/>
      <c r="E2" s="154"/>
      <c r="F2" s="154"/>
      <c r="G2" s="154"/>
      <c r="H2" s="154"/>
      <c r="I2" s="154"/>
      <c r="J2" s="154"/>
      <c r="K2" s="154"/>
      <c r="L2" s="154"/>
      <c r="M2" s="154"/>
      <c r="N2" s="154"/>
    </row>
    <row r="3" spans="1:14" s="33" customFormat="1" ht="15" customHeight="1" x14ac:dyDescent="0.25">
      <c r="A3" s="151" t="s">
        <v>199</v>
      </c>
      <c r="B3" s="154"/>
      <c r="C3" s="154"/>
      <c r="D3" s="154"/>
      <c r="E3" s="154"/>
      <c r="F3" s="154"/>
      <c r="G3" s="154"/>
      <c r="H3" s="154"/>
      <c r="I3" s="154"/>
      <c r="J3" s="154"/>
      <c r="K3" s="154"/>
      <c r="L3" s="154"/>
      <c r="M3" s="154"/>
      <c r="N3" s="154"/>
    </row>
    <row r="4" spans="1:14" s="35" customFormat="1" ht="51" x14ac:dyDescent="0.2">
      <c r="A4" s="93" t="s">
        <v>37</v>
      </c>
      <c r="B4" s="125" t="s">
        <v>165</v>
      </c>
      <c r="C4" s="125" t="s">
        <v>166</v>
      </c>
      <c r="D4" s="125" t="s">
        <v>181</v>
      </c>
      <c r="E4" s="125" t="s">
        <v>167</v>
      </c>
      <c r="F4" s="125" t="s">
        <v>168</v>
      </c>
      <c r="G4" s="125" t="s">
        <v>169</v>
      </c>
      <c r="H4" s="125" t="s">
        <v>170</v>
      </c>
      <c r="I4" s="125" t="s">
        <v>171</v>
      </c>
      <c r="J4" s="125" t="s">
        <v>172</v>
      </c>
      <c r="K4" s="125" t="s">
        <v>173</v>
      </c>
      <c r="L4" s="125" t="s">
        <v>174</v>
      </c>
      <c r="M4" s="125" t="s">
        <v>159</v>
      </c>
      <c r="N4" s="125" t="s">
        <v>160</v>
      </c>
    </row>
    <row r="5" spans="1:14" s="35" customFormat="1" ht="15" customHeight="1" x14ac:dyDescent="0.2">
      <c r="A5" s="126" t="s">
        <v>38</v>
      </c>
      <c r="B5" s="130">
        <v>42.916372112573796</v>
      </c>
      <c r="C5" s="130">
        <v>42.595799476044597</v>
      </c>
      <c r="D5" s="130">
        <v>42.229412378666098</v>
      </c>
      <c r="E5" s="130">
        <v>40.944175192963598</v>
      </c>
      <c r="F5" s="130">
        <v>38.4108759201212</v>
      </c>
      <c r="G5" s="130">
        <v>37.775700140240502</v>
      </c>
      <c r="H5" s="130">
        <v>34.206330031408598</v>
      </c>
      <c r="I5" s="130">
        <v>31.213184609600201</v>
      </c>
      <c r="J5" s="130">
        <v>32.161712591306859</v>
      </c>
      <c r="K5" s="130">
        <v>32.485500663825</v>
      </c>
      <c r="L5" s="130">
        <v>31.7506193228737</v>
      </c>
      <c r="M5" s="131">
        <f>L5-B5</f>
        <v>-11.165752789700097</v>
      </c>
      <c r="N5" s="131">
        <f>L5-K5</f>
        <v>-0.73488134095130064</v>
      </c>
    </row>
    <row r="6" spans="1:14" s="35" customFormat="1" ht="15" customHeight="1" x14ac:dyDescent="0.2">
      <c r="A6" s="126" t="s">
        <v>39</v>
      </c>
      <c r="B6" s="132">
        <v>3.4111388122161901</v>
      </c>
      <c r="C6" s="132">
        <v>3.61299906181591</v>
      </c>
      <c r="D6" s="132">
        <v>3.7857760751359399</v>
      </c>
      <c r="E6" s="132">
        <v>3.9157533245652498</v>
      </c>
      <c r="F6" s="132">
        <v>4.0473134054648803</v>
      </c>
      <c r="G6" s="132">
        <v>3.9125885926425901</v>
      </c>
      <c r="H6" s="132">
        <v>3.64882045486651</v>
      </c>
      <c r="I6" s="132">
        <v>3.5404537241517802</v>
      </c>
      <c r="J6" s="132">
        <v>4.0697099167978417</v>
      </c>
      <c r="K6" s="132">
        <v>4.3445902344590204</v>
      </c>
      <c r="L6" s="132">
        <v>4.4412657130472502</v>
      </c>
      <c r="M6" s="133">
        <f>Reoff_yrs[[#This Row],[2024]]/Reoff_yrs[[#This Row],[2014]]-1</f>
        <v>0.30198914718506997</v>
      </c>
      <c r="N6" s="133">
        <f>Reoff_yrs[[#This Row],[2024]]/Reoff_yrs[[#This Row],[2023]]-1</f>
        <v>2.2251920980130624E-2</v>
      </c>
    </row>
    <row r="7" spans="1:14" s="35" customFormat="1" ht="15" customHeight="1" x14ac:dyDescent="0.2">
      <c r="A7" s="126" t="s">
        <v>40</v>
      </c>
      <c r="B7" s="134">
        <v>76621</v>
      </c>
      <c r="C7" s="134">
        <v>69319</v>
      </c>
      <c r="D7" s="134">
        <v>61269</v>
      </c>
      <c r="E7" s="134">
        <v>53591</v>
      </c>
      <c r="F7" s="134">
        <v>44140</v>
      </c>
      <c r="G7" s="134">
        <v>34779</v>
      </c>
      <c r="H7" s="134">
        <v>25830</v>
      </c>
      <c r="I7" s="134">
        <v>17635</v>
      </c>
      <c r="J7" s="134">
        <v>18098</v>
      </c>
      <c r="K7" s="134">
        <v>20198</v>
      </c>
      <c r="L7" s="134">
        <v>20492</v>
      </c>
      <c r="M7" s="133">
        <f>Reoff_yrs[[#This Row],[2024]]/Reoff_yrs[[#This Row],[2014]]-1</f>
        <v>-0.73255373853121208</v>
      </c>
      <c r="N7" s="133">
        <f>Reoff_yrs[[#This Row],[2024]]/Reoff_yrs[[#This Row],[2023]]-1</f>
        <v>1.4555896623428044E-2</v>
      </c>
    </row>
    <row r="8" spans="1:14" s="35" customFormat="1" ht="15" customHeight="1" x14ac:dyDescent="0.2">
      <c r="A8" s="126" t="s">
        <v>41</v>
      </c>
      <c r="B8" s="134">
        <v>22462</v>
      </c>
      <c r="C8" s="134">
        <v>19186</v>
      </c>
      <c r="D8" s="134">
        <v>16184</v>
      </c>
      <c r="E8" s="134">
        <v>13686</v>
      </c>
      <c r="F8" s="134">
        <v>10906</v>
      </c>
      <c r="G8" s="134">
        <v>8889</v>
      </c>
      <c r="H8" s="134">
        <v>7079</v>
      </c>
      <c r="I8" s="134">
        <v>4981</v>
      </c>
      <c r="J8" s="134">
        <v>4447</v>
      </c>
      <c r="K8" s="134">
        <v>4649</v>
      </c>
      <c r="L8" s="134">
        <v>4614</v>
      </c>
      <c r="M8" s="133">
        <f>Reoff_yrs[[#This Row],[2024]]/Reoff_yrs[[#This Row],[2014]]-1</f>
        <v>-0.79458641260796015</v>
      </c>
      <c r="N8" s="133">
        <f>Reoff_yrs[[#This Row],[2024]]/Reoff_yrs[[#This Row],[2023]]-1</f>
        <v>-7.5285007528500536E-3</v>
      </c>
    </row>
    <row r="9" spans="1:14" s="35" customFormat="1" ht="15" customHeight="1" x14ac:dyDescent="0.2">
      <c r="A9" s="126" t="s">
        <v>42</v>
      </c>
      <c r="B9" s="134">
        <v>52339</v>
      </c>
      <c r="C9" s="134">
        <v>45042</v>
      </c>
      <c r="D9" s="134">
        <v>38324</v>
      </c>
      <c r="E9" s="134">
        <v>33426</v>
      </c>
      <c r="F9" s="134">
        <v>28393</v>
      </c>
      <c r="G9" s="134">
        <v>23531</v>
      </c>
      <c r="H9" s="134">
        <v>20695</v>
      </c>
      <c r="I9" s="134">
        <v>15958</v>
      </c>
      <c r="J9" s="134">
        <v>13827</v>
      </c>
      <c r="K9" s="134">
        <v>14311</v>
      </c>
      <c r="L9" s="134">
        <v>14532</v>
      </c>
      <c r="M9" s="133">
        <f>Reoff_yrs[[#This Row],[2024]]/Reoff_yrs[[#This Row],[2014]]-1</f>
        <v>-0.72234853550889389</v>
      </c>
      <c r="N9" s="133">
        <f>Reoff_yrs[[#This Row],[2024]]/Reoff_yrs[[#This Row],[2023]]-1</f>
        <v>1.544266648032977E-2</v>
      </c>
    </row>
    <row r="10" spans="1:14" s="35" customFormat="1" ht="15" customHeight="1" x14ac:dyDescent="0.2">
      <c r="A10" s="126" t="s">
        <v>43</v>
      </c>
      <c r="B10" s="128">
        <v>3.5727851124400498</v>
      </c>
      <c r="C10" s="128">
        <v>3.5606767017450398</v>
      </c>
      <c r="D10" s="128">
        <v>3.5636415822982999</v>
      </c>
      <c r="E10" s="128">
        <v>3.6844970980673701</v>
      </c>
      <c r="F10" s="128">
        <v>3.84830768147078</v>
      </c>
      <c r="G10" s="128">
        <v>4.1356083464366202</v>
      </c>
      <c r="H10" s="128">
        <v>3.9374244986711799</v>
      </c>
      <c r="I10" s="128">
        <v>3.6948865772653199</v>
      </c>
      <c r="J10" s="128">
        <v>3.5074130324727002</v>
      </c>
      <c r="K10" s="128">
        <v>3.3207323038222301</v>
      </c>
      <c r="L10" s="128">
        <v>3.3510872557115299</v>
      </c>
      <c r="M10" s="133">
        <f>Reoff_yrs[[#This Row],[2024]]/Reoff_yrs[[#This Row],[2014]]-1</f>
        <v>-6.2051830645115547E-2</v>
      </c>
      <c r="N10" s="133">
        <f>Reoff_yrs[[#This Row],[2024]]/Reoff_yrs[[#This Row],[2023]]-1</f>
        <v>9.1410415270032352E-3</v>
      </c>
    </row>
    <row r="11" spans="1:14" s="35" customFormat="1" ht="15" customHeight="1" x14ac:dyDescent="0.2">
      <c r="A11" s="42"/>
      <c r="B11" s="42"/>
      <c r="C11" s="43"/>
      <c r="D11" s="43"/>
      <c r="E11" s="43"/>
      <c r="F11" s="43"/>
      <c r="G11" s="43"/>
      <c r="H11" s="43"/>
      <c r="I11" s="43"/>
      <c r="J11" s="43"/>
      <c r="K11" s="43"/>
      <c r="L11" s="43"/>
      <c r="M11" s="44"/>
      <c r="N11" s="45"/>
    </row>
    <row r="12" spans="1:14" s="35" customFormat="1" ht="15" customHeight="1" x14ac:dyDescent="0.25">
      <c r="A12" s="1" t="s">
        <v>182</v>
      </c>
      <c r="B12" s="42"/>
      <c r="C12" s="42"/>
      <c r="D12" s="42"/>
      <c r="E12" s="42"/>
      <c r="F12" s="42"/>
      <c r="G12" s="42"/>
      <c r="H12" s="42"/>
      <c r="I12" s="42"/>
      <c r="J12" s="42"/>
      <c r="K12" s="42"/>
      <c r="L12" s="42"/>
      <c r="M12" s="46"/>
      <c r="N12" s="2"/>
    </row>
    <row r="13" spans="1:14" ht="36" customHeight="1" x14ac:dyDescent="0.2">
      <c r="A13" s="93" t="s">
        <v>44</v>
      </c>
      <c r="B13" s="125" t="s">
        <v>161</v>
      </c>
      <c r="C13" s="125" t="s">
        <v>162</v>
      </c>
      <c r="D13" s="125" t="s">
        <v>163</v>
      </c>
      <c r="E13" s="125" t="s">
        <v>164</v>
      </c>
      <c r="M13" s="46"/>
    </row>
    <row r="14" spans="1:14" ht="15" customHeight="1" x14ac:dyDescent="0.2">
      <c r="A14" s="2" t="s">
        <v>38</v>
      </c>
      <c r="B14" s="36">
        <v>31.581936949730199</v>
      </c>
      <c r="C14" s="36">
        <v>31.794732554982399</v>
      </c>
      <c r="D14" s="36">
        <v>32.2661469933185</v>
      </c>
      <c r="E14" s="36">
        <v>31.370449678800899</v>
      </c>
    </row>
    <row r="15" spans="1:14" ht="15" customHeight="1" x14ac:dyDescent="0.2">
      <c r="A15" s="37" t="s">
        <v>39</v>
      </c>
      <c r="B15" s="38">
        <v>4.2517985611510802</v>
      </c>
      <c r="C15" s="38">
        <v>4.4030742954739504</v>
      </c>
      <c r="D15" s="38">
        <v>4.4693701466781697</v>
      </c>
      <c r="E15" s="38">
        <v>4.6313993174061396</v>
      </c>
    </row>
    <row r="16" spans="1:14" ht="15" customHeight="1" x14ac:dyDescent="0.2">
      <c r="A16" s="37" t="s">
        <v>40</v>
      </c>
      <c r="B16" s="40">
        <v>4728</v>
      </c>
      <c r="C16" s="40">
        <v>5156</v>
      </c>
      <c r="D16" s="40">
        <v>5180</v>
      </c>
      <c r="E16" s="40">
        <v>5428</v>
      </c>
    </row>
    <row r="17" spans="1:5" ht="15" customHeight="1" x14ac:dyDescent="0.2">
      <c r="A17" s="37" t="s">
        <v>41</v>
      </c>
      <c r="B17" s="40">
        <v>1112</v>
      </c>
      <c r="C17" s="40">
        <v>1171</v>
      </c>
      <c r="D17" s="40">
        <v>1159</v>
      </c>
      <c r="E17" s="40">
        <v>1172</v>
      </c>
    </row>
    <row r="18" spans="1:5" ht="15" customHeight="1" x14ac:dyDescent="0.2">
      <c r="A18" s="37" t="s">
        <v>42</v>
      </c>
      <c r="B18" s="40">
        <v>3521</v>
      </c>
      <c r="C18" s="40">
        <v>3683</v>
      </c>
      <c r="D18" s="40">
        <v>3592</v>
      </c>
      <c r="E18" s="40">
        <v>3736</v>
      </c>
    </row>
    <row r="19" spans="1:5" ht="28.5" customHeight="1" x14ac:dyDescent="0.2">
      <c r="A19" s="126" t="s">
        <v>43</v>
      </c>
      <c r="B19" s="127">
        <v>3.2720817949446199</v>
      </c>
      <c r="C19" s="127">
        <v>3.3114308987238701</v>
      </c>
      <c r="D19" s="127">
        <v>3.4824610244988898</v>
      </c>
      <c r="E19" s="127">
        <v>3.33832976445396</v>
      </c>
    </row>
  </sheetData>
  <pageMargins left="0.75000000000000011" right="0.75000000000000011" top="1" bottom="1" header="0.5" footer="0.5"/>
  <pageSetup paperSize="9" scale="62" fitToWidth="0" fitToHeight="0" orientation="landscape" horizontalDpi="300" verticalDpi="0" r:id="rId1"/>
  <headerFooter alignWithMargins="0"/>
  <ignoredErrors>
    <ignoredError sqref="M5:N5" calculatedColumn="1"/>
  </ignoredErrors>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32"/>
  <sheetViews>
    <sheetView zoomScaleNormal="100" workbookViewId="0"/>
  </sheetViews>
  <sheetFormatPr defaultColWidth="9.140625" defaultRowHeight="15" customHeight="1" x14ac:dyDescent="0.2"/>
  <cols>
    <col min="1" max="1" width="9.140625" style="2" customWidth="1"/>
    <col min="2" max="2" width="39.28515625" style="2" customWidth="1"/>
    <col min="3" max="13" width="9.42578125" style="2" customWidth="1"/>
    <col min="14" max="15" width="13.85546875" style="2" customWidth="1"/>
    <col min="16" max="16" width="9.140625" style="2" customWidth="1"/>
    <col min="17" max="16384" width="9.140625" style="2"/>
  </cols>
  <sheetData>
    <row r="1" spans="1:15" ht="15" customHeight="1" x14ac:dyDescent="0.25">
      <c r="A1" s="1" t="s">
        <v>183</v>
      </c>
    </row>
    <row r="2" spans="1:15" s="33" customFormat="1" ht="15" customHeight="1" x14ac:dyDescent="0.25">
      <c r="A2" s="33" t="s">
        <v>200</v>
      </c>
      <c r="B2" s="154"/>
      <c r="C2" s="154"/>
      <c r="D2" s="154"/>
      <c r="E2" s="154"/>
      <c r="F2" s="154"/>
      <c r="G2" s="154"/>
      <c r="H2" s="154"/>
      <c r="I2" s="154"/>
      <c r="J2" s="154"/>
      <c r="K2" s="154"/>
      <c r="L2" s="154"/>
      <c r="M2" s="154"/>
      <c r="N2" s="154"/>
    </row>
    <row r="3" spans="1:15" s="33" customFormat="1" ht="15" customHeight="1" x14ac:dyDescent="0.2">
      <c r="A3" s="151" t="s">
        <v>199</v>
      </c>
    </row>
    <row r="4" spans="1:15" s="35" customFormat="1" ht="51" x14ac:dyDescent="0.2">
      <c r="A4" s="135" t="s">
        <v>45</v>
      </c>
      <c r="B4" s="93" t="s">
        <v>37</v>
      </c>
      <c r="C4" s="125" t="s">
        <v>165</v>
      </c>
      <c r="D4" s="125" t="s">
        <v>166</v>
      </c>
      <c r="E4" s="125" t="s">
        <v>181</v>
      </c>
      <c r="F4" s="125" t="s">
        <v>167</v>
      </c>
      <c r="G4" s="125" t="s">
        <v>168</v>
      </c>
      <c r="H4" s="125" t="s">
        <v>169</v>
      </c>
      <c r="I4" s="125" t="s">
        <v>170</v>
      </c>
      <c r="J4" s="125" t="s">
        <v>171</v>
      </c>
      <c r="K4" s="125" t="s">
        <v>172</v>
      </c>
      <c r="L4" s="125" t="s">
        <v>173</v>
      </c>
      <c r="M4" s="125" t="s">
        <v>174</v>
      </c>
      <c r="N4" s="125" t="s">
        <v>159</v>
      </c>
      <c r="O4" s="125" t="s">
        <v>160</v>
      </c>
    </row>
    <row r="5" spans="1:15" s="35" customFormat="1" ht="15" customHeight="1" x14ac:dyDescent="0.2">
      <c r="A5" s="47" t="s">
        <v>197</v>
      </c>
      <c r="B5" s="48" t="s">
        <v>38</v>
      </c>
      <c r="C5" s="36">
        <v>45.418382958691303</v>
      </c>
      <c r="D5" s="36">
        <v>45.080215350485602</v>
      </c>
      <c r="E5" s="36">
        <v>44.6852457974515</v>
      </c>
      <c r="F5" s="36">
        <v>43.389720935244</v>
      </c>
      <c r="G5" s="36">
        <v>40.514819938791803</v>
      </c>
      <c r="H5" s="36">
        <v>39.560992800684701</v>
      </c>
      <c r="I5" s="36">
        <v>35.831101487264199</v>
      </c>
      <c r="J5" s="36">
        <v>32.694819329560303</v>
      </c>
      <c r="K5" s="36">
        <v>33.523489932885909</v>
      </c>
      <c r="L5" s="36">
        <v>33.970396877033203</v>
      </c>
      <c r="M5" s="36">
        <v>33.308996511722199</v>
      </c>
      <c r="N5" s="36">
        <f>M5-C5</f>
        <v>-12.109386446969104</v>
      </c>
      <c r="O5" s="36">
        <f>M5-L5</f>
        <v>-0.66140036531100321</v>
      </c>
    </row>
    <row r="6" spans="1:15" s="35" customFormat="1" ht="15" customHeight="1" x14ac:dyDescent="0.2">
      <c r="A6" s="136" t="s">
        <v>197</v>
      </c>
      <c r="B6" s="49" t="s">
        <v>39</v>
      </c>
      <c r="C6" s="50">
        <v>3.4530990878938601</v>
      </c>
      <c r="D6" s="50">
        <v>3.64970293464562</v>
      </c>
      <c r="E6" s="50">
        <v>3.83402076518276</v>
      </c>
      <c r="F6" s="50">
        <v>3.9590265706481298</v>
      </c>
      <c r="G6" s="50">
        <v>4.0510140728476802</v>
      </c>
      <c r="H6" s="50">
        <v>3.93878849580046</v>
      </c>
      <c r="I6" s="50">
        <v>3.56504452926209</v>
      </c>
      <c r="J6" s="50">
        <v>3.45295162006214</v>
      </c>
      <c r="K6" s="50">
        <v>3.9894894894894897</v>
      </c>
      <c r="L6" s="50">
        <v>4.2473066794349998</v>
      </c>
      <c r="M6" s="50">
        <v>4.3317096931319998</v>
      </c>
      <c r="N6" s="39">
        <f>Sex_yrs[[#This Row],[2024]]/Sex_yrs[[#This Row],[2014]]-1</f>
        <v>0.25444117961121937</v>
      </c>
      <c r="O6" s="39">
        <f>Sex_yrs[[#This Row],[2024]]/Sex_yrs[[#This Row],[2023]]-1</f>
        <v>1.987212604770705E-2</v>
      </c>
    </row>
    <row r="7" spans="1:15" s="35" customFormat="1" ht="15" customHeight="1" x14ac:dyDescent="0.2">
      <c r="A7" s="136" t="s">
        <v>197</v>
      </c>
      <c r="B7" s="49" t="s">
        <v>40</v>
      </c>
      <c r="C7" s="40">
        <v>66631</v>
      </c>
      <c r="D7" s="40">
        <v>60815</v>
      </c>
      <c r="E7" s="40">
        <v>53914</v>
      </c>
      <c r="F7" s="40">
        <v>47829</v>
      </c>
      <c r="G7" s="40">
        <v>39149</v>
      </c>
      <c r="H7" s="40">
        <v>30951</v>
      </c>
      <c r="I7" s="40">
        <v>22417</v>
      </c>
      <c r="J7" s="40">
        <v>15559</v>
      </c>
      <c r="K7" s="40">
        <v>15942</v>
      </c>
      <c r="L7" s="40">
        <v>17741</v>
      </c>
      <c r="M7" s="40">
        <v>17786</v>
      </c>
      <c r="N7" s="39">
        <f>Sex_yrs[[#This Row],[2024]]/Sex_yrs[[#This Row],[2014]]-1</f>
        <v>-0.73306719094715667</v>
      </c>
      <c r="O7" s="39">
        <f>Sex_yrs[[#This Row],[2024]]/Sex_yrs[[#This Row],[2023]]-1</f>
        <v>2.5364973789527845E-3</v>
      </c>
    </row>
    <row r="8" spans="1:15" s="35" customFormat="1" ht="15" customHeight="1" x14ac:dyDescent="0.2">
      <c r="A8" s="136" t="s">
        <v>197</v>
      </c>
      <c r="B8" s="49" t="s">
        <v>41</v>
      </c>
      <c r="C8" s="40">
        <v>19296</v>
      </c>
      <c r="D8" s="40">
        <v>16663</v>
      </c>
      <c r="E8" s="40">
        <v>14062</v>
      </c>
      <c r="F8" s="40">
        <v>12081</v>
      </c>
      <c r="G8" s="40">
        <v>9664</v>
      </c>
      <c r="H8" s="40">
        <v>7858</v>
      </c>
      <c r="I8" s="40">
        <v>6288</v>
      </c>
      <c r="J8" s="40">
        <v>4506</v>
      </c>
      <c r="K8" s="40">
        <v>3996</v>
      </c>
      <c r="L8" s="40">
        <v>4177</v>
      </c>
      <c r="M8" s="40">
        <v>4106</v>
      </c>
      <c r="N8" s="39">
        <f>Sex_yrs[[#This Row],[2024]]/Sex_yrs[[#This Row],[2014]]-1</f>
        <v>-0.78720978441127698</v>
      </c>
      <c r="O8" s="39">
        <f>Sex_yrs[[#This Row],[2024]]/Sex_yrs[[#This Row],[2023]]-1</f>
        <v>-1.6997845343547979E-2</v>
      </c>
    </row>
    <row r="9" spans="1:15" s="35" customFormat="1" ht="15" customHeight="1" x14ac:dyDescent="0.2">
      <c r="A9" s="51" t="s">
        <v>197</v>
      </c>
      <c r="B9" s="52" t="s">
        <v>42</v>
      </c>
      <c r="C9" s="53">
        <v>42485</v>
      </c>
      <c r="D9" s="53">
        <v>36963</v>
      </c>
      <c r="E9" s="53">
        <v>31469</v>
      </c>
      <c r="F9" s="53">
        <v>27843</v>
      </c>
      <c r="G9" s="53">
        <v>23853</v>
      </c>
      <c r="H9" s="53">
        <v>19863</v>
      </c>
      <c r="I9" s="53">
        <v>17549</v>
      </c>
      <c r="J9" s="53">
        <v>13782</v>
      </c>
      <c r="K9" s="53">
        <v>11920</v>
      </c>
      <c r="L9" s="53">
        <v>12296</v>
      </c>
      <c r="M9" s="53">
        <v>12327</v>
      </c>
      <c r="N9" s="41">
        <f>Sex_yrs[[#This Row],[2024]]/Sex_yrs[[#This Row],[2014]]-1</f>
        <v>-0.70985053548311172</v>
      </c>
      <c r="O9" s="41">
        <f>Sex_yrs[[#This Row],[2024]]/Sex_yrs[[#This Row],[2023]]-1</f>
        <v>2.5211450878335206E-3</v>
      </c>
    </row>
    <row r="10" spans="1:15" s="35" customFormat="1" ht="15" customHeight="1" x14ac:dyDescent="0.2">
      <c r="A10" s="22" t="s">
        <v>198</v>
      </c>
      <c r="B10" s="48" t="s">
        <v>38</v>
      </c>
      <c r="C10" s="36">
        <v>32.129084635680897</v>
      </c>
      <c r="D10" s="36">
        <v>31.229112513924999</v>
      </c>
      <c r="E10" s="36">
        <v>30.955506929248699</v>
      </c>
      <c r="F10" s="36">
        <v>28.747984954325599</v>
      </c>
      <c r="G10" s="36">
        <v>27.356828193832602</v>
      </c>
      <c r="H10" s="36">
        <v>28.107960741548499</v>
      </c>
      <c r="I10" s="36">
        <v>25.143038779402399</v>
      </c>
      <c r="J10" s="36">
        <v>21.829044117647101</v>
      </c>
      <c r="K10" s="36">
        <v>23.649711588883061</v>
      </c>
      <c r="L10" s="36">
        <v>23.424317617865999</v>
      </c>
      <c r="M10" s="36">
        <v>23.038548752834501</v>
      </c>
      <c r="N10" s="36">
        <f>M10-C10</f>
        <v>-9.090535882846396</v>
      </c>
      <c r="O10" s="36">
        <f>M10-L10</f>
        <v>-0.38576886503149765</v>
      </c>
    </row>
    <row r="11" spans="1:15" s="35" customFormat="1" ht="15" customHeight="1" x14ac:dyDescent="0.2">
      <c r="A11" s="22" t="s">
        <v>198</v>
      </c>
      <c r="B11" s="49" t="s">
        <v>39</v>
      </c>
      <c r="C11" s="50">
        <v>3.1554011370814901</v>
      </c>
      <c r="D11" s="50">
        <v>3.37059056678557</v>
      </c>
      <c r="E11" s="50">
        <v>3.46606974552309</v>
      </c>
      <c r="F11" s="50">
        <v>3.59003115264797</v>
      </c>
      <c r="G11" s="50">
        <v>4.0185185185185199</v>
      </c>
      <c r="H11" s="50">
        <v>3.7129000969932102</v>
      </c>
      <c r="I11" s="50">
        <v>4.3147914032869803</v>
      </c>
      <c r="J11" s="50">
        <v>4.37052631578947</v>
      </c>
      <c r="K11" s="50">
        <v>4.7804878048780486</v>
      </c>
      <c r="L11" s="50">
        <v>5.2055084745762699</v>
      </c>
      <c r="M11" s="50">
        <v>5.3267716535433101</v>
      </c>
      <c r="N11" s="39">
        <f>Sex_yrs[[#This Row],[2024]]/Sex_yrs[[#This Row],[2014]]-1</f>
        <v>0.68814404956137376</v>
      </c>
      <c r="O11" s="39">
        <f>Sex_yrs[[#This Row],[2024]]/Sex_yrs[[#This Row],[2023]]-1</f>
        <v>2.3295165027449327E-2</v>
      </c>
    </row>
    <row r="12" spans="1:15" s="35" customFormat="1" ht="15" customHeight="1" x14ac:dyDescent="0.2">
      <c r="A12" s="22" t="s">
        <v>198</v>
      </c>
      <c r="B12" s="49" t="s">
        <v>40</v>
      </c>
      <c r="C12" s="40">
        <v>9990</v>
      </c>
      <c r="D12" s="40">
        <v>8504</v>
      </c>
      <c r="E12" s="40">
        <v>7355</v>
      </c>
      <c r="F12" s="40">
        <v>5762</v>
      </c>
      <c r="G12" s="40">
        <v>4991</v>
      </c>
      <c r="H12" s="40">
        <v>3828</v>
      </c>
      <c r="I12" s="40">
        <v>3413</v>
      </c>
      <c r="J12" s="40">
        <v>2076</v>
      </c>
      <c r="K12" s="40">
        <v>2156</v>
      </c>
      <c r="L12" s="40">
        <v>2457</v>
      </c>
      <c r="M12" s="40">
        <v>2706</v>
      </c>
      <c r="N12" s="39">
        <f>Sex_yrs[[#This Row],[2024]]/Sex_yrs[[#This Row],[2014]]-1</f>
        <v>-0.72912912912912908</v>
      </c>
      <c r="O12" s="39">
        <f>Sex_yrs[[#This Row],[2024]]/Sex_yrs[[#This Row],[2023]]-1</f>
        <v>0.10134310134310143</v>
      </c>
    </row>
    <row r="13" spans="1:15" s="35" customFormat="1" ht="15" customHeight="1" x14ac:dyDescent="0.2">
      <c r="A13" s="22" t="s">
        <v>198</v>
      </c>
      <c r="B13" s="49" t="s">
        <v>41</v>
      </c>
      <c r="C13" s="40">
        <v>3166</v>
      </c>
      <c r="D13" s="40">
        <v>2523</v>
      </c>
      <c r="E13" s="40">
        <v>2122</v>
      </c>
      <c r="F13" s="40">
        <v>1605</v>
      </c>
      <c r="G13" s="40">
        <v>1242</v>
      </c>
      <c r="H13" s="40">
        <v>1031</v>
      </c>
      <c r="I13" s="40">
        <v>791</v>
      </c>
      <c r="J13" s="40">
        <v>475</v>
      </c>
      <c r="K13" s="40">
        <v>451</v>
      </c>
      <c r="L13" s="40">
        <v>472</v>
      </c>
      <c r="M13" s="40">
        <v>508</v>
      </c>
      <c r="N13" s="39">
        <f>Sex_yrs[[#This Row],[2024]]/Sex_yrs[[#This Row],[2014]]-1</f>
        <v>-0.83954516740366392</v>
      </c>
      <c r="O13" s="39">
        <f>Sex_yrs[[#This Row],[2024]]/Sex_yrs[[#This Row],[2023]]-1</f>
        <v>7.6271186440677985E-2</v>
      </c>
    </row>
    <row r="14" spans="1:15" s="35" customFormat="1" ht="15" customHeight="1" x14ac:dyDescent="0.2">
      <c r="A14" s="136" t="s">
        <v>198</v>
      </c>
      <c r="B14" s="137" t="s">
        <v>42</v>
      </c>
      <c r="C14" s="138">
        <v>9854</v>
      </c>
      <c r="D14" s="138">
        <v>8079</v>
      </c>
      <c r="E14" s="138">
        <v>6855</v>
      </c>
      <c r="F14" s="138">
        <v>5583</v>
      </c>
      <c r="G14" s="138">
        <v>4540</v>
      </c>
      <c r="H14" s="138">
        <v>3668</v>
      </c>
      <c r="I14" s="138">
        <v>3146</v>
      </c>
      <c r="J14" s="138">
        <v>2176</v>
      </c>
      <c r="K14" s="138">
        <v>1907</v>
      </c>
      <c r="L14" s="138">
        <v>2015</v>
      </c>
      <c r="M14" s="138">
        <v>2205</v>
      </c>
      <c r="N14" s="129">
        <f>Sex_yrs[[#This Row],[2024]]/Sex_yrs[[#This Row],[2014]]-1</f>
        <v>-0.77623300182666943</v>
      </c>
      <c r="O14" s="129">
        <f>Sex_yrs[[#This Row],[2024]]/Sex_yrs[[#This Row],[2023]]-1</f>
        <v>9.4292803970223327E-2</v>
      </c>
    </row>
    <row r="15" spans="1:15" ht="15" customHeight="1" x14ac:dyDescent="0.2">
      <c r="C15" s="9"/>
      <c r="D15" s="9"/>
      <c r="E15" s="9"/>
      <c r="F15" s="9"/>
      <c r="G15" s="9"/>
      <c r="H15" s="9"/>
      <c r="I15" s="9"/>
      <c r="J15" s="9"/>
      <c r="K15" s="9"/>
      <c r="L15" s="9"/>
      <c r="M15" s="9"/>
    </row>
    <row r="16" spans="1:15" ht="15" customHeight="1" x14ac:dyDescent="0.25">
      <c r="A16" s="1" t="s">
        <v>184</v>
      </c>
    </row>
    <row r="17" spans="1:13" ht="33.75" customHeight="1" x14ac:dyDescent="0.2">
      <c r="A17" s="135" t="s">
        <v>45</v>
      </c>
      <c r="B17" s="93" t="s">
        <v>44</v>
      </c>
      <c r="C17" s="125" t="s">
        <v>161</v>
      </c>
      <c r="D17" s="125" t="s">
        <v>162</v>
      </c>
      <c r="E17" s="125" t="s">
        <v>163</v>
      </c>
      <c r="F17" s="125" t="s">
        <v>164</v>
      </c>
    </row>
    <row r="18" spans="1:13" ht="15" customHeight="1" x14ac:dyDescent="0.2">
      <c r="A18" s="47" t="s">
        <v>197</v>
      </c>
      <c r="B18" s="48" t="s">
        <v>38</v>
      </c>
      <c r="C18" s="54">
        <v>32.683410442828801</v>
      </c>
      <c r="D18" s="54">
        <v>33.322559793148002</v>
      </c>
      <c r="E18" s="54">
        <v>33.618139993427498</v>
      </c>
      <c r="F18" s="54">
        <v>33.596713021491801</v>
      </c>
    </row>
    <row r="19" spans="1:13" ht="15" customHeight="1" x14ac:dyDescent="0.2">
      <c r="A19" s="22" t="s">
        <v>197</v>
      </c>
      <c r="B19" s="49" t="s">
        <v>39</v>
      </c>
      <c r="C19" s="55">
        <v>4.1911021233569299</v>
      </c>
      <c r="D19" s="55">
        <v>4.2822502424830304</v>
      </c>
      <c r="E19" s="55">
        <v>4.3304007820136796</v>
      </c>
      <c r="F19" s="55">
        <v>4.5117591721542798</v>
      </c>
    </row>
    <row r="20" spans="1:13" ht="15" customHeight="1" x14ac:dyDescent="0.2">
      <c r="A20" s="22" t="s">
        <v>197</v>
      </c>
      <c r="B20" s="49" t="s">
        <v>40</v>
      </c>
      <c r="C20" s="40">
        <v>4145</v>
      </c>
      <c r="D20" s="40">
        <v>4415</v>
      </c>
      <c r="E20" s="40">
        <v>4430</v>
      </c>
      <c r="F20" s="40">
        <v>4796</v>
      </c>
    </row>
    <row r="21" spans="1:13" ht="15" customHeight="1" x14ac:dyDescent="0.2">
      <c r="A21" s="22" t="s">
        <v>197</v>
      </c>
      <c r="B21" s="49" t="s">
        <v>41</v>
      </c>
      <c r="C21" s="40">
        <v>989</v>
      </c>
      <c r="D21" s="40">
        <v>1031</v>
      </c>
      <c r="E21" s="40">
        <v>1023</v>
      </c>
      <c r="F21" s="40">
        <v>1063</v>
      </c>
    </row>
    <row r="22" spans="1:13" ht="15" customHeight="1" x14ac:dyDescent="0.2">
      <c r="A22" s="51" t="s">
        <v>197</v>
      </c>
      <c r="B22" s="52" t="s">
        <v>42</v>
      </c>
      <c r="C22" s="53">
        <v>3026</v>
      </c>
      <c r="D22" s="53">
        <v>3094</v>
      </c>
      <c r="E22" s="53">
        <v>3043</v>
      </c>
      <c r="F22" s="53">
        <v>3164</v>
      </c>
    </row>
    <row r="23" spans="1:13" ht="15" customHeight="1" x14ac:dyDescent="0.2">
      <c r="A23" s="2" t="s">
        <v>198</v>
      </c>
      <c r="B23" s="48" t="s">
        <v>38</v>
      </c>
      <c r="C23" s="54">
        <v>24.848484848484802</v>
      </c>
      <c r="D23" s="54">
        <v>23.7691001697793</v>
      </c>
      <c r="E23" s="54">
        <v>24.772313296903501</v>
      </c>
      <c r="F23" s="54">
        <v>19.055944055944099</v>
      </c>
    </row>
    <row r="24" spans="1:13" ht="15" customHeight="1" x14ac:dyDescent="0.2">
      <c r="A24" s="2" t="s">
        <v>198</v>
      </c>
      <c r="B24" s="49" t="s">
        <v>39</v>
      </c>
      <c r="C24" s="55">
        <v>4.7398373983739797</v>
      </c>
      <c r="D24" s="55">
        <v>5.29285714285714</v>
      </c>
      <c r="E24" s="55">
        <v>5.5147058823529402</v>
      </c>
      <c r="F24" s="55">
        <v>5.7981651376146797</v>
      </c>
    </row>
    <row r="25" spans="1:13" ht="15" customHeight="1" x14ac:dyDescent="0.2">
      <c r="A25" s="2" t="s">
        <v>198</v>
      </c>
      <c r="B25" s="49" t="s">
        <v>40</v>
      </c>
      <c r="C25" s="40">
        <v>583</v>
      </c>
      <c r="D25" s="40">
        <v>741</v>
      </c>
      <c r="E25" s="40">
        <v>750</v>
      </c>
      <c r="F25" s="40">
        <v>632</v>
      </c>
    </row>
    <row r="26" spans="1:13" ht="15" customHeight="1" x14ac:dyDescent="0.2">
      <c r="A26" s="2" t="s">
        <v>198</v>
      </c>
      <c r="B26" s="49" t="s">
        <v>41</v>
      </c>
      <c r="C26" s="40">
        <v>123</v>
      </c>
      <c r="D26" s="40">
        <v>140</v>
      </c>
      <c r="E26" s="40">
        <v>136</v>
      </c>
      <c r="F26" s="40">
        <v>109</v>
      </c>
    </row>
    <row r="27" spans="1:13" ht="15" customHeight="1" x14ac:dyDescent="0.2">
      <c r="A27" s="139" t="s">
        <v>198</v>
      </c>
      <c r="B27" s="137" t="s">
        <v>42</v>
      </c>
      <c r="C27" s="138">
        <v>495</v>
      </c>
      <c r="D27" s="138">
        <v>589</v>
      </c>
      <c r="E27" s="138">
        <v>549</v>
      </c>
      <c r="F27" s="138">
        <v>572</v>
      </c>
    </row>
    <row r="29" spans="1:13" ht="15" customHeight="1" x14ac:dyDescent="0.2">
      <c r="C29" s="124"/>
      <c r="D29" s="124"/>
      <c r="E29" s="124"/>
      <c r="F29" s="124"/>
      <c r="G29" s="124"/>
      <c r="H29" s="124"/>
      <c r="I29" s="124"/>
      <c r="J29" s="124"/>
      <c r="K29" s="124"/>
      <c r="L29" s="124"/>
      <c r="M29" s="124"/>
    </row>
    <row r="30" spans="1:13" ht="15" customHeight="1" x14ac:dyDescent="0.2">
      <c r="C30" s="150"/>
      <c r="D30" s="150"/>
      <c r="E30" s="150"/>
      <c r="F30" s="150"/>
      <c r="G30" s="150"/>
      <c r="H30" s="150"/>
      <c r="I30" s="150"/>
      <c r="J30" s="150"/>
      <c r="K30" s="150"/>
      <c r="L30" s="150"/>
      <c r="M30" s="150"/>
    </row>
    <row r="32" spans="1:13" ht="15" customHeight="1" x14ac:dyDescent="0.2">
      <c r="C32" s="57"/>
      <c r="D32" s="57"/>
      <c r="E32" s="57"/>
      <c r="F32" s="57"/>
      <c r="G32" s="57"/>
      <c r="H32" s="57"/>
      <c r="I32" s="57"/>
      <c r="J32" s="57"/>
      <c r="K32" s="57"/>
      <c r="L32" s="57"/>
      <c r="M32" s="57"/>
    </row>
  </sheetData>
  <pageMargins left="0.75000000000000011" right="0.75000000000000011" top="1" bottom="1" header="0.5" footer="0.5"/>
  <pageSetup paperSize="9" scale="58" fitToWidth="0" fitToHeight="0" orientation="landscape" horizontalDpi="300" verticalDpi="0" r:id="rId1"/>
  <headerFooter alignWithMargins="0"/>
  <ignoredErrors>
    <ignoredError sqref="N5:O14" calculatedColumn="1"/>
  </ignoredErrors>
  <tableParts count="2">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30"/>
  <sheetViews>
    <sheetView workbookViewId="0"/>
  </sheetViews>
  <sheetFormatPr defaultColWidth="9.140625" defaultRowHeight="15" customHeight="1" x14ac:dyDescent="0.2"/>
  <cols>
    <col min="1" max="1" width="16" style="2" customWidth="1"/>
    <col min="2" max="2" width="41.28515625" style="2" customWidth="1"/>
    <col min="3" max="13" width="9.42578125" style="2" customWidth="1"/>
    <col min="14" max="15" width="13.85546875" style="2" customWidth="1"/>
    <col min="16" max="16" width="9.140625" style="2" customWidth="1"/>
    <col min="17" max="16384" width="9.140625" style="2"/>
  </cols>
  <sheetData>
    <row r="1" spans="1:15" ht="15" customHeight="1" x14ac:dyDescent="0.25">
      <c r="A1" s="1" t="s">
        <v>185</v>
      </c>
    </row>
    <row r="2" spans="1:15" s="33" customFormat="1" ht="15" customHeight="1" x14ac:dyDescent="0.2">
      <c r="A2" s="33" t="s">
        <v>200</v>
      </c>
    </row>
    <row r="3" spans="1:15" s="33" customFormat="1" ht="15" customHeight="1" x14ac:dyDescent="0.2">
      <c r="A3" s="151" t="s">
        <v>199</v>
      </c>
    </row>
    <row r="4" spans="1:15" s="35" customFormat="1" ht="51" x14ac:dyDescent="0.2">
      <c r="A4" s="94" t="s">
        <v>46</v>
      </c>
      <c r="B4" s="93" t="s">
        <v>37</v>
      </c>
      <c r="C4" s="125" t="s">
        <v>165</v>
      </c>
      <c r="D4" s="125" t="s">
        <v>166</v>
      </c>
      <c r="E4" s="125" t="s">
        <v>181</v>
      </c>
      <c r="F4" s="125" t="s">
        <v>167</v>
      </c>
      <c r="G4" s="125" t="s">
        <v>168</v>
      </c>
      <c r="H4" s="125" t="s">
        <v>169</v>
      </c>
      <c r="I4" s="125" t="s">
        <v>170</v>
      </c>
      <c r="J4" s="125" t="s">
        <v>171</v>
      </c>
      <c r="K4" s="125" t="s">
        <v>172</v>
      </c>
      <c r="L4" s="125" t="s">
        <v>173</v>
      </c>
      <c r="M4" s="125" t="s">
        <v>174</v>
      </c>
      <c r="N4" s="125" t="s">
        <v>159</v>
      </c>
      <c r="O4" s="125" t="s">
        <v>160</v>
      </c>
    </row>
    <row r="5" spans="1:15" s="35" customFormat="1" ht="15" customHeight="1" x14ac:dyDescent="0.2">
      <c r="A5" s="22" t="s">
        <v>47</v>
      </c>
      <c r="B5" s="48" t="s">
        <v>38</v>
      </c>
      <c r="C5" s="36">
        <v>43.635415761577903</v>
      </c>
      <c r="D5" s="36">
        <v>43.749393851226799</v>
      </c>
      <c r="E5" s="36">
        <v>43.007222586999298</v>
      </c>
      <c r="F5" s="36">
        <v>41.255550074001</v>
      </c>
      <c r="G5" s="36">
        <v>37.905092592592602</v>
      </c>
      <c r="H5" s="36">
        <v>37.483641802206002</v>
      </c>
      <c r="I5" s="36">
        <v>32.647759255250101</v>
      </c>
      <c r="J5" s="36">
        <v>28.930168558651499</v>
      </c>
      <c r="K5" s="36">
        <v>30.735773831098221</v>
      </c>
      <c r="L5" s="36">
        <v>32.012383900928803</v>
      </c>
      <c r="M5" s="36">
        <v>31.320049813200502</v>
      </c>
      <c r="N5" s="36">
        <f>M5-C5</f>
        <v>-12.315365948377401</v>
      </c>
      <c r="O5" s="36">
        <f>M5-L5</f>
        <v>-0.69233408772830174</v>
      </c>
    </row>
    <row r="6" spans="1:15" s="35" customFormat="1" ht="15" customHeight="1" x14ac:dyDescent="0.2">
      <c r="A6" s="22" t="s">
        <v>47</v>
      </c>
      <c r="B6" s="49" t="s">
        <v>39</v>
      </c>
      <c r="C6" s="38">
        <v>3.7867383512544799</v>
      </c>
      <c r="D6" s="38">
        <v>4.0722677898470403</v>
      </c>
      <c r="E6" s="38">
        <v>4.0318066157760803</v>
      </c>
      <c r="F6" s="38">
        <v>4.2394618834080697</v>
      </c>
      <c r="G6" s="38">
        <v>4.2931297709923699</v>
      </c>
      <c r="H6" s="38">
        <v>4.3192019950124703</v>
      </c>
      <c r="I6" s="38">
        <v>3.9655172413793101</v>
      </c>
      <c r="J6" s="38">
        <v>3.6611177170035698</v>
      </c>
      <c r="K6" s="38">
        <v>4.0613207547169807</v>
      </c>
      <c r="L6" s="38">
        <v>5.0938104448742703</v>
      </c>
      <c r="M6" s="38">
        <v>4.9801192842942301</v>
      </c>
      <c r="N6" s="39">
        <f>Age_yrs[[#This Row],[2024]]/Age_yrs[[#This Row],[2014]]-1</f>
        <v>0.31514744942554684</v>
      </c>
      <c r="O6" s="39">
        <f>Age_yrs[[#This Row],[2024]]/Age_yrs[[#This Row],[2023]]-1</f>
        <v>-2.2319472192853906E-2</v>
      </c>
    </row>
    <row r="7" spans="1:15" s="35" customFormat="1" ht="15" customHeight="1" x14ac:dyDescent="0.2">
      <c r="A7" s="22" t="s">
        <v>47</v>
      </c>
      <c r="B7" s="49" t="s">
        <v>40</v>
      </c>
      <c r="C7" s="40">
        <v>19017</v>
      </c>
      <c r="D7" s="40">
        <v>18370</v>
      </c>
      <c r="E7" s="40">
        <v>15845</v>
      </c>
      <c r="F7" s="40">
        <v>14181</v>
      </c>
      <c r="G7" s="40">
        <v>11248</v>
      </c>
      <c r="H7" s="40">
        <v>8660</v>
      </c>
      <c r="I7" s="40">
        <v>5980</v>
      </c>
      <c r="J7" s="40">
        <v>3079</v>
      </c>
      <c r="K7" s="40">
        <v>3444</v>
      </c>
      <c r="L7" s="40">
        <v>5267</v>
      </c>
      <c r="M7" s="40">
        <v>5010</v>
      </c>
      <c r="N7" s="39">
        <f>Age_yrs[[#This Row],[2024]]/Age_yrs[[#This Row],[2014]]-1</f>
        <v>-0.73655150654677393</v>
      </c>
      <c r="O7" s="39">
        <f>Age_yrs[[#This Row],[2024]]/Age_yrs[[#This Row],[2023]]-1</f>
        <v>-4.8794380102525126E-2</v>
      </c>
    </row>
    <row r="8" spans="1:15" s="35" customFormat="1" ht="15" customHeight="1" x14ac:dyDescent="0.2">
      <c r="A8" s="22" t="s">
        <v>47</v>
      </c>
      <c r="B8" s="49" t="s">
        <v>41</v>
      </c>
      <c r="C8" s="40">
        <v>5022</v>
      </c>
      <c r="D8" s="40">
        <v>4511</v>
      </c>
      <c r="E8" s="40">
        <v>3930</v>
      </c>
      <c r="F8" s="40">
        <v>3345</v>
      </c>
      <c r="G8" s="40">
        <v>2620</v>
      </c>
      <c r="H8" s="40">
        <v>2005</v>
      </c>
      <c r="I8" s="40">
        <v>1508</v>
      </c>
      <c r="J8" s="40">
        <v>841</v>
      </c>
      <c r="K8" s="40">
        <v>848</v>
      </c>
      <c r="L8" s="40">
        <v>1034</v>
      </c>
      <c r="M8" s="40">
        <v>1006</v>
      </c>
      <c r="N8" s="39">
        <f>Age_yrs[[#This Row],[2024]]/Age_yrs[[#This Row],[2014]]-1</f>
        <v>-0.79968140183193948</v>
      </c>
      <c r="O8" s="39">
        <f>Age_yrs[[#This Row],[2024]]/Age_yrs[[#This Row],[2023]]-1</f>
        <v>-2.7079303675048405E-2</v>
      </c>
    </row>
    <row r="9" spans="1:15" s="35" customFormat="1" ht="15" customHeight="1" x14ac:dyDescent="0.2">
      <c r="A9" s="51" t="s">
        <v>47</v>
      </c>
      <c r="B9" s="52" t="s">
        <v>42</v>
      </c>
      <c r="C9" s="53">
        <v>11509</v>
      </c>
      <c r="D9" s="53">
        <v>10311</v>
      </c>
      <c r="E9" s="53">
        <v>9138</v>
      </c>
      <c r="F9" s="53">
        <v>8108</v>
      </c>
      <c r="G9" s="53">
        <v>6912</v>
      </c>
      <c r="H9" s="53">
        <v>5349</v>
      </c>
      <c r="I9" s="53">
        <v>4619</v>
      </c>
      <c r="J9" s="53">
        <v>2907</v>
      </c>
      <c r="K9" s="53">
        <v>2759</v>
      </c>
      <c r="L9" s="53">
        <v>3230</v>
      </c>
      <c r="M9" s="53">
        <v>3212</v>
      </c>
      <c r="N9" s="41">
        <f>Age_yrs[[#This Row],[2024]]/Age_yrs[[#This Row],[2014]]-1</f>
        <v>-0.72091406725171603</v>
      </c>
      <c r="O9" s="41">
        <f>Age_yrs[[#This Row],[2024]]/Age_yrs[[#This Row],[2023]]-1</f>
        <v>-5.5727554179566541E-3</v>
      </c>
    </row>
    <row r="10" spans="1:15" s="35" customFormat="1" ht="15" customHeight="1" x14ac:dyDescent="0.2">
      <c r="A10" s="22" t="s">
        <v>186</v>
      </c>
      <c r="B10" s="48" t="s">
        <v>38</v>
      </c>
      <c r="C10" s="36">
        <v>42.713690913543999</v>
      </c>
      <c r="D10" s="36">
        <v>42.253318361118303</v>
      </c>
      <c r="E10" s="36">
        <v>41.985883642842502</v>
      </c>
      <c r="F10" s="36">
        <v>40.844458488032203</v>
      </c>
      <c r="G10" s="36">
        <v>38.573623201899402</v>
      </c>
      <c r="H10" s="36">
        <v>37.861621383786201</v>
      </c>
      <c r="I10" s="36">
        <v>34.654142821597397</v>
      </c>
      <c r="J10" s="36">
        <v>31.721707148877499</v>
      </c>
      <c r="K10" s="36">
        <v>32.517166606432966</v>
      </c>
      <c r="L10" s="36">
        <v>32.623409439581302</v>
      </c>
      <c r="M10" s="36">
        <v>31.8727915194346</v>
      </c>
      <c r="N10" s="36">
        <f>M10-C10</f>
        <v>-10.8408993941094</v>
      </c>
      <c r="O10" s="36">
        <f>M10-L10</f>
        <v>-0.75061792014670203</v>
      </c>
    </row>
    <row r="11" spans="1:15" s="35" customFormat="1" ht="15" customHeight="1" x14ac:dyDescent="0.2">
      <c r="A11" s="22" t="s">
        <v>186</v>
      </c>
      <c r="B11" s="49" t="s">
        <v>39</v>
      </c>
      <c r="C11" s="38">
        <v>3.3029816513761499</v>
      </c>
      <c r="D11" s="38">
        <v>3.47182282793867</v>
      </c>
      <c r="E11" s="38">
        <v>3.7068712257222098</v>
      </c>
      <c r="F11" s="38">
        <v>3.8110434193985099</v>
      </c>
      <c r="G11" s="38">
        <v>3.9695872556118799</v>
      </c>
      <c r="H11" s="38">
        <v>3.7941603718768202</v>
      </c>
      <c r="I11" s="38">
        <v>3.5630945970202799</v>
      </c>
      <c r="J11" s="38">
        <v>3.5159420289855099</v>
      </c>
      <c r="K11" s="38">
        <v>4.071686579605446</v>
      </c>
      <c r="L11" s="38">
        <v>4.1302904564315401</v>
      </c>
      <c r="M11" s="38">
        <v>4.2910199556541002</v>
      </c>
      <c r="N11" s="39">
        <f>Age_yrs[[#This Row],[2024]]/Age_yrs[[#This Row],[2014]]-1</f>
        <v>0.29913526884604269</v>
      </c>
      <c r="O11" s="39">
        <f>Age_yrs[[#This Row],[2024]]/Age_yrs[[#This Row],[2023]]-1</f>
        <v>3.8914817473012731E-2</v>
      </c>
    </row>
    <row r="12" spans="1:15" s="35" customFormat="1" ht="15" customHeight="1" x14ac:dyDescent="0.2">
      <c r="A12" s="22" t="s">
        <v>186</v>
      </c>
      <c r="B12" s="49" t="s">
        <v>40</v>
      </c>
      <c r="C12" s="40">
        <v>57604</v>
      </c>
      <c r="D12" s="40">
        <v>50949</v>
      </c>
      <c r="E12" s="40">
        <v>45424</v>
      </c>
      <c r="F12" s="40">
        <v>39410</v>
      </c>
      <c r="G12" s="40">
        <v>32892</v>
      </c>
      <c r="H12" s="40">
        <v>26119</v>
      </c>
      <c r="I12" s="40">
        <v>19850</v>
      </c>
      <c r="J12" s="40">
        <v>14556</v>
      </c>
      <c r="K12" s="40">
        <v>14654</v>
      </c>
      <c r="L12" s="40">
        <v>14931</v>
      </c>
      <c r="M12" s="40">
        <v>15482</v>
      </c>
      <c r="N12" s="39">
        <f>Age_yrs[[#This Row],[2024]]/Age_yrs[[#This Row],[2014]]-1</f>
        <v>-0.73123394208735504</v>
      </c>
      <c r="O12" s="39">
        <f>Age_yrs[[#This Row],[2024]]/Age_yrs[[#This Row],[2023]]-1</f>
        <v>3.6903087535999024E-2</v>
      </c>
    </row>
    <row r="13" spans="1:15" s="35" customFormat="1" ht="15" customHeight="1" x14ac:dyDescent="0.2">
      <c r="A13" s="22" t="s">
        <v>186</v>
      </c>
      <c r="B13" s="49" t="s">
        <v>41</v>
      </c>
      <c r="C13" s="40">
        <v>17440</v>
      </c>
      <c r="D13" s="40">
        <v>14675</v>
      </c>
      <c r="E13" s="40">
        <v>12254</v>
      </c>
      <c r="F13" s="40">
        <v>10341</v>
      </c>
      <c r="G13" s="40">
        <v>8286</v>
      </c>
      <c r="H13" s="40">
        <v>6884</v>
      </c>
      <c r="I13" s="40">
        <v>5571</v>
      </c>
      <c r="J13" s="40">
        <v>4140</v>
      </c>
      <c r="K13" s="40">
        <v>3599</v>
      </c>
      <c r="L13" s="40">
        <v>3615</v>
      </c>
      <c r="M13" s="40">
        <v>3608</v>
      </c>
      <c r="N13" s="39">
        <f>Age_yrs[[#This Row],[2024]]/Age_yrs[[#This Row],[2014]]-1</f>
        <v>-0.7931192660550459</v>
      </c>
      <c r="O13" s="39">
        <f>Age_yrs[[#This Row],[2024]]/Age_yrs[[#This Row],[2023]]-1</f>
        <v>-1.9363762102351245E-3</v>
      </c>
    </row>
    <row r="14" spans="1:15" s="35" customFormat="1" ht="15" customHeight="1" x14ac:dyDescent="0.2">
      <c r="A14" s="136" t="s">
        <v>186</v>
      </c>
      <c r="B14" s="137" t="s">
        <v>42</v>
      </c>
      <c r="C14" s="138">
        <v>40830</v>
      </c>
      <c r="D14" s="138">
        <v>34731</v>
      </c>
      <c r="E14" s="138">
        <v>29186</v>
      </c>
      <c r="F14" s="138">
        <v>25318</v>
      </c>
      <c r="G14" s="138">
        <v>21481</v>
      </c>
      <c r="H14" s="138">
        <v>18182</v>
      </c>
      <c r="I14" s="138">
        <v>16076</v>
      </c>
      <c r="J14" s="138">
        <v>13051</v>
      </c>
      <c r="K14" s="138">
        <v>11068</v>
      </c>
      <c r="L14" s="138">
        <v>11081</v>
      </c>
      <c r="M14" s="138">
        <v>11320</v>
      </c>
      <c r="N14" s="129">
        <f>Age_yrs[[#This Row],[2024]]/Age_yrs[[#This Row],[2014]]-1</f>
        <v>-0.72275287778594177</v>
      </c>
      <c r="O14" s="129">
        <f>Age_yrs[[#This Row],[2024]]/Age_yrs[[#This Row],[2023]]-1</f>
        <v>2.1568450500857317E-2</v>
      </c>
    </row>
    <row r="15" spans="1:15" s="35" customFormat="1" ht="15" customHeight="1" x14ac:dyDescent="0.2">
      <c r="B15" s="58"/>
      <c r="C15" s="57"/>
      <c r="D15" s="57"/>
      <c r="E15" s="57"/>
      <c r="F15" s="57"/>
      <c r="G15" s="57"/>
      <c r="H15" s="57"/>
      <c r="I15" s="57"/>
      <c r="J15" s="57"/>
      <c r="K15" s="57"/>
      <c r="L15" s="57"/>
      <c r="M15" s="57"/>
      <c r="N15" s="2"/>
      <c r="O15" s="2"/>
    </row>
    <row r="16" spans="1:15" ht="15" customHeight="1" x14ac:dyDescent="0.25">
      <c r="A16" s="1" t="s">
        <v>187</v>
      </c>
      <c r="M16" s="57"/>
    </row>
    <row r="17" spans="1:13" ht="38.25" customHeight="1" x14ac:dyDescent="0.2">
      <c r="A17" s="94" t="s">
        <v>46</v>
      </c>
      <c r="B17" s="93" t="s">
        <v>44</v>
      </c>
      <c r="C17" s="125" t="s">
        <v>161</v>
      </c>
      <c r="D17" s="125" t="s">
        <v>162</v>
      </c>
      <c r="E17" s="125" t="s">
        <v>163</v>
      </c>
      <c r="F17" s="125" t="s">
        <v>164</v>
      </c>
      <c r="M17" s="57"/>
    </row>
    <row r="18" spans="1:13" ht="15" customHeight="1" x14ac:dyDescent="0.2">
      <c r="A18" s="22" t="s">
        <v>47</v>
      </c>
      <c r="B18" s="48" t="s">
        <v>38</v>
      </c>
      <c r="C18" s="54">
        <v>30.328867235079201</v>
      </c>
      <c r="D18" s="54">
        <v>31.529411764705898</v>
      </c>
      <c r="E18" s="54">
        <v>30.828025477707001</v>
      </c>
      <c r="F18" s="54">
        <v>32.671957671957699</v>
      </c>
      <c r="M18" s="57"/>
    </row>
    <row r="19" spans="1:13" ht="15" customHeight="1" x14ac:dyDescent="0.2">
      <c r="A19" s="22" t="s">
        <v>47</v>
      </c>
      <c r="B19" s="49" t="s">
        <v>39</v>
      </c>
      <c r="C19" s="38">
        <v>4.9678714859437703</v>
      </c>
      <c r="D19" s="38">
        <v>4.8059701492537297</v>
      </c>
      <c r="E19" s="38">
        <v>5.2190082644628104</v>
      </c>
      <c r="F19" s="38">
        <v>4.9473684210526301</v>
      </c>
      <c r="M19" s="57"/>
    </row>
    <row r="20" spans="1:13" ht="15" customHeight="1" x14ac:dyDescent="0.2">
      <c r="A20" s="22" t="s">
        <v>47</v>
      </c>
      <c r="B20" s="49" t="s">
        <v>40</v>
      </c>
      <c r="C20" s="40">
        <v>1237</v>
      </c>
      <c r="D20" s="40">
        <v>1288</v>
      </c>
      <c r="E20" s="40">
        <v>1263</v>
      </c>
      <c r="F20" s="40">
        <v>1222</v>
      </c>
      <c r="M20" s="57"/>
    </row>
    <row r="21" spans="1:13" ht="15" customHeight="1" x14ac:dyDescent="0.2">
      <c r="A21" s="22" t="s">
        <v>47</v>
      </c>
      <c r="B21" s="49" t="s">
        <v>41</v>
      </c>
      <c r="C21" s="40">
        <v>249</v>
      </c>
      <c r="D21" s="40">
        <v>268</v>
      </c>
      <c r="E21" s="40">
        <v>242</v>
      </c>
      <c r="F21" s="40">
        <v>247</v>
      </c>
      <c r="M21" s="57"/>
    </row>
    <row r="22" spans="1:13" ht="15" customHeight="1" x14ac:dyDescent="0.2">
      <c r="A22" s="51" t="s">
        <v>47</v>
      </c>
      <c r="B22" s="52" t="s">
        <v>42</v>
      </c>
      <c r="C22" s="53">
        <v>821</v>
      </c>
      <c r="D22" s="53">
        <v>850</v>
      </c>
      <c r="E22" s="53">
        <v>785</v>
      </c>
      <c r="F22" s="53">
        <v>756</v>
      </c>
      <c r="M22" s="57"/>
    </row>
    <row r="23" spans="1:13" ht="15" customHeight="1" x14ac:dyDescent="0.2">
      <c r="A23" s="22" t="s">
        <v>186</v>
      </c>
      <c r="B23" s="48" t="s">
        <v>38</v>
      </c>
      <c r="C23" s="54">
        <v>31.962962962963001</v>
      </c>
      <c r="D23" s="54">
        <v>31.874338157430302</v>
      </c>
      <c r="E23" s="54">
        <v>32.668329177057402</v>
      </c>
      <c r="F23" s="54">
        <v>31.040268456375799</v>
      </c>
      <c r="M23" s="57"/>
    </row>
    <row r="24" spans="1:13" ht="15" customHeight="1" x14ac:dyDescent="0.2">
      <c r="A24" s="22" t="s">
        <v>186</v>
      </c>
      <c r="B24" s="49" t="s">
        <v>39</v>
      </c>
      <c r="C24" s="38">
        <v>4.0451911935110099</v>
      </c>
      <c r="D24" s="38">
        <v>4.2834994462901399</v>
      </c>
      <c r="E24" s="38">
        <v>4.2715376226826596</v>
      </c>
      <c r="F24" s="38">
        <v>4.5470270270270303</v>
      </c>
      <c r="M24" s="57"/>
    </row>
    <row r="25" spans="1:13" ht="15" customHeight="1" x14ac:dyDescent="0.2">
      <c r="A25" s="22" t="s">
        <v>186</v>
      </c>
      <c r="B25" s="49" t="s">
        <v>40</v>
      </c>
      <c r="C25" s="40">
        <v>3491</v>
      </c>
      <c r="D25" s="40">
        <v>3868</v>
      </c>
      <c r="E25" s="40">
        <v>3917</v>
      </c>
      <c r="F25" s="40">
        <v>4206</v>
      </c>
      <c r="M25" s="57"/>
    </row>
    <row r="26" spans="1:13" ht="15" customHeight="1" x14ac:dyDescent="0.2">
      <c r="A26" s="22" t="s">
        <v>186</v>
      </c>
      <c r="B26" s="49" t="s">
        <v>41</v>
      </c>
      <c r="C26" s="40">
        <v>863</v>
      </c>
      <c r="D26" s="40">
        <v>903</v>
      </c>
      <c r="E26" s="40">
        <v>917</v>
      </c>
      <c r="F26" s="40">
        <v>925</v>
      </c>
      <c r="M26" s="57"/>
    </row>
    <row r="27" spans="1:13" ht="15" customHeight="1" x14ac:dyDescent="0.2">
      <c r="A27" s="136" t="s">
        <v>186</v>
      </c>
      <c r="B27" s="137" t="s">
        <v>42</v>
      </c>
      <c r="C27" s="138">
        <v>2700</v>
      </c>
      <c r="D27" s="138">
        <v>2833</v>
      </c>
      <c r="E27" s="138">
        <v>2807</v>
      </c>
      <c r="F27" s="138">
        <v>2980</v>
      </c>
      <c r="M27" s="57"/>
    </row>
    <row r="29" spans="1:13" ht="15" customHeight="1" x14ac:dyDescent="0.2">
      <c r="C29" s="124"/>
      <c r="D29" s="124"/>
      <c r="E29" s="124"/>
      <c r="F29" s="124"/>
      <c r="G29" s="124"/>
      <c r="H29" s="124"/>
      <c r="I29" s="124"/>
      <c r="J29" s="124"/>
      <c r="K29" s="124"/>
      <c r="L29" s="124"/>
      <c r="M29" s="124"/>
    </row>
    <row r="30" spans="1:13" ht="15" customHeight="1" x14ac:dyDescent="0.2">
      <c r="C30" s="124"/>
      <c r="D30" s="124"/>
      <c r="E30" s="124"/>
      <c r="F30" s="124"/>
      <c r="G30" s="124"/>
      <c r="H30" s="124"/>
      <c r="I30" s="124"/>
      <c r="J30" s="124"/>
      <c r="K30" s="124"/>
      <c r="L30" s="124"/>
      <c r="M30" s="124"/>
    </row>
  </sheetData>
  <pageMargins left="0.75000000000000011" right="0.75000000000000011" top="1" bottom="1" header="0.5" footer="0.5"/>
  <pageSetup paperSize="0" scale="58" fitToWidth="0" fitToHeight="0" orientation="landscape" horizontalDpi="0" verticalDpi="0" copies="0"/>
  <headerFooter alignWithMargins="0"/>
  <ignoredErrors>
    <ignoredError sqref="N5:O14" calculatedColumn="1"/>
  </ignoredErrors>
  <tableParts count="2">
    <tablePart r:id="rId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41"/>
  <sheetViews>
    <sheetView workbookViewId="0"/>
  </sheetViews>
  <sheetFormatPr defaultColWidth="9.140625" defaultRowHeight="15" customHeight="1" x14ac:dyDescent="0.2"/>
  <cols>
    <col min="1" max="1" width="22.140625" style="2" customWidth="1"/>
    <col min="2" max="2" width="40.7109375" style="2" customWidth="1"/>
    <col min="3" max="13" width="9.42578125" style="2" customWidth="1"/>
    <col min="14" max="15" width="13.85546875" style="2" customWidth="1"/>
    <col min="16" max="16" width="9.140625" style="2" customWidth="1"/>
    <col min="17" max="16384" width="9.140625" style="2"/>
  </cols>
  <sheetData>
    <row r="1" spans="1:15" ht="15" customHeight="1" x14ac:dyDescent="0.25">
      <c r="A1" s="1" t="s">
        <v>188</v>
      </c>
    </row>
    <row r="2" spans="1:15" s="33" customFormat="1" ht="15" customHeight="1" x14ac:dyDescent="0.2">
      <c r="A2" s="33" t="s">
        <v>48</v>
      </c>
    </row>
    <row r="3" spans="1:15" s="33" customFormat="1" ht="15" customHeight="1" x14ac:dyDescent="0.2">
      <c r="A3" s="33" t="s">
        <v>202</v>
      </c>
    </row>
    <row r="4" spans="1:15" s="33" customFormat="1" ht="15" customHeight="1" x14ac:dyDescent="0.2">
      <c r="A4" s="151" t="s">
        <v>199</v>
      </c>
      <c r="D4" s="152"/>
      <c r="E4" s="152"/>
      <c r="F4" s="152"/>
      <c r="G4" s="152"/>
      <c r="H4" s="152"/>
      <c r="I4" s="152"/>
      <c r="J4" s="152"/>
      <c r="K4" s="152"/>
      <c r="L4" s="152"/>
      <c r="M4" s="152"/>
    </row>
    <row r="5" spans="1:15" s="35" customFormat="1" ht="51" x14ac:dyDescent="0.2">
      <c r="A5" s="94" t="s">
        <v>49</v>
      </c>
      <c r="B5" s="93" t="s">
        <v>37</v>
      </c>
      <c r="C5" s="125" t="s">
        <v>165</v>
      </c>
      <c r="D5" s="125" t="s">
        <v>166</v>
      </c>
      <c r="E5" s="125" t="s">
        <v>181</v>
      </c>
      <c r="F5" s="125" t="s">
        <v>167</v>
      </c>
      <c r="G5" s="125" t="s">
        <v>168</v>
      </c>
      <c r="H5" s="125" t="s">
        <v>169</v>
      </c>
      <c r="I5" s="125" t="s">
        <v>170</v>
      </c>
      <c r="J5" s="125" t="s">
        <v>171</v>
      </c>
      <c r="K5" s="125" t="s">
        <v>172</v>
      </c>
      <c r="L5" s="125" t="s">
        <v>173</v>
      </c>
      <c r="M5" s="125" t="s">
        <v>174</v>
      </c>
      <c r="N5" s="125" t="s">
        <v>159</v>
      </c>
      <c r="O5" s="125" t="s">
        <v>160</v>
      </c>
    </row>
    <row r="6" spans="1:15" s="35" customFormat="1" ht="15" customHeight="1" x14ac:dyDescent="0.2">
      <c r="A6" s="22" t="s">
        <v>50</v>
      </c>
      <c r="B6" s="48" t="s">
        <v>38</v>
      </c>
      <c r="C6" s="54">
        <v>43.134754787372202</v>
      </c>
      <c r="D6" s="54">
        <v>43.039284216412703</v>
      </c>
      <c r="E6" s="54">
        <v>42.580601417093298</v>
      </c>
      <c r="F6" s="54">
        <v>41.886532858530302</v>
      </c>
      <c r="G6" s="54">
        <v>39.485820822294201</v>
      </c>
      <c r="H6" s="36">
        <v>39.159883548214601</v>
      </c>
      <c r="I6" s="36">
        <v>35.320365335006599</v>
      </c>
      <c r="J6" s="36">
        <v>32.361920621704101</v>
      </c>
      <c r="K6" s="36">
        <v>33.869261688174319</v>
      </c>
      <c r="L6" s="36">
        <v>34.527849870233602</v>
      </c>
      <c r="M6" s="36">
        <v>33.5481351298574</v>
      </c>
      <c r="N6" s="36">
        <f>M6-C6</f>
        <v>-9.5866196575148024</v>
      </c>
      <c r="O6" s="36">
        <f>M6-L6</f>
        <v>-0.97971474037620254</v>
      </c>
    </row>
    <row r="7" spans="1:15" s="35" customFormat="1" ht="15" customHeight="1" x14ac:dyDescent="0.2">
      <c r="A7" s="22" t="s">
        <v>50</v>
      </c>
      <c r="B7" s="49" t="s">
        <v>39</v>
      </c>
      <c r="C7" s="55">
        <v>3.4450952485220099</v>
      </c>
      <c r="D7" s="55">
        <v>3.68271292145781</v>
      </c>
      <c r="E7" s="55">
        <v>3.8898089171974499</v>
      </c>
      <c r="F7" s="55">
        <v>4.0224132934016001</v>
      </c>
      <c r="G7" s="55">
        <v>4.22154572564612</v>
      </c>
      <c r="H7" s="38">
        <v>4.0643301471703799</v>
      </c>
      <c r="I7" s="38">
        <v>3.85688906435057</v>
      </c>
      <c r="J7" s="38">
        <v>3.7389937106918198</v>
      </c>
      <c r="K7" s="38">
        <v>4.3575890068707057</v>
      </c>
      <c r="L7" s="38">
        <v>4.57646718704828</v>
      </c>
      <c r="M7" s="38">
        <v>4.7110011641443501</v>
      </c>
      <c r="N7" s="39">
        <f>Ethn_yrs[[#This Row],[2024]]/Ethn_yrs[[#This Row],[2014]]-1</f>
        <v>0.36745164481749248</v>
      </c>
      <c r="O7" s="39">
        <f>Ethn_yrs[[#This Row],[2024]]/Ethn_yrs[[#This Row],[2023]]-1</f>
        <v>2.939690630292513E-2</v>
      </c>
    </row>
    <row r="8" spans="1:15" s="35" customFormat="1" ht="15" customHeight="1" x14ac:dyDescent="0.2">
      <c r="A8" s="22" t="s">
        <v>50</v>
      </c>
      <c r="B8" s="49" t="s">
        <v>40</v>
      </c>
      <c r="C8" s="59">
        <v>62935</v>
      </c>
      <c r="D8" s="59">
        <v>56688</v>
      </c>
      <c r="E8" s="59">
        <v>48856</v>
      </c>
      <c r="F8" s="59">
        <v>41636</v>
      </c>
      <c r="G8" s="59">
        <v>33975</v>
      </c>
      <c r="H8" s="60">
        <v>26788</v>
      </c>
      <c r="I8" s="60">
        <v>19539</v>
      </c>
      <c r="J8" s="60">
        <v>13079</v>
      </c>
      <c r="K8" s="60">
        <v>13953</v>
      </c>
      <c r="L8" s="60">
        <v>15830</v>
      </c>
      <c r="M8" s="60">
        <v>16187</v>
      </c>
      <c r="N8" s="39">
        <f>Ethn_yrs[[#This Row],[2024]]/Ethn_yrs[[#This Row],[2014]]-1</f>
        <v>-0.74279812504965448</v>
      </c>
      <c r="O8" s="39">
        <f>Ethn_yrs[[#This Row],[2024]]/Ethn_yrs[[#This Row],[2023]]-1</f>
        <v>2.2552116234996866E-2</v>
      </c>
    </row>
    <row r="9" spans="1:15" s="35" customFormat="1" ht="15" customHeight="1" x14ac:dyDescent="0.2">
      <c r="A9" s="22" t="s">
        <v>50</v>
      </c>
      <c r="B9" s="49" t="s">
        <v>41</v>
      </c>
      <c r="C9" s="59">
        <v>18268</v>
      </c>
      <c r="D9" s="59">
        <v>15393</v>
      </c>
      <c r="E9" s="59">
        <v>12560</v>
      </c>
      <c r="F9" s="59">
        <v>10351</v>
      </c>
      <c r="G9" s="59">
        <v>8048</v>
      </c>
      <c r="H9" s="60">
        <v>6591</v>
      </c>
      <c r="I9" s="60">
        <v>5066</v>
      </c>
      <c r="J9" s="60">
        <v>3498</v>
      </c>
      <c r="K9" s="60">
        <v>3202</v>
      </c>
      <c r="L9" s="60">
        <v>3459</v>
      </c>
      <c r="M9" s="60">
        <v>3436</v>
      </c>
      <c r="N9" s="39">
        <f>Ethn_yrs[[#This Row],[2024]]/Ethn_yrs[[#This Row],[2014]]-1</f>
        <v>-0.81191153930370041</v>
      </c>
      <c r="O9" s="39">
        <f>Ethn_yrs[[#This Row],[2024]]/Ethn_yrs[[#This Row],[2023]]-1</f>
        <v>-6.6493206128939164E-3</v>
      </c>
    </row>
    <row r="10" spans="1:15" s="35" customFormat="1" ht="15" customHeight="1" x14ac:dyDescent="0.2">
      <c r="A10" s="51" t="s">
        <v>50</v>
      </c>
      <c r="B10" s="52" t="s">
        <v>42</v>
      </c>
      <c r="C10" s="61">
        <v>42351</v>
      </c>
      <c r="D10" s="61">
        <v>35765</v>
      </c>
      <c r="E10" s="61">
        <v>29497</v>
      </c>
      <c r="F10" s="61">
        <v>24712</v>
      </c>
      <c r="G10" s="61">
        <v>20382</v>
      </c>
      <c r="H10" s="62">
        <v>16831</v>
      </c>
      <c r="I10" s="62">
        <v>14343</v>
      </c>
      <c r="J10" s="62">
        <v>10809</v>
      </c>
      <c r="K10" s="62">
        <v>9454</v>
      </c>
      <c r="L10" s="62">
        <v>10018</v>
      </c>
      <c r="M10" s="62">
        <v>10242</v>
      </c>
      <c r="N10" s="41">
        <f>Ethn_yrs[[#This Row],[2024]]/Ethn_yrs[[#This Row],[2014]]-1</f>
        <v>-0.75816391584614296</v>
      </c>
      <c r="O10" s="41">
        <f>Ethn_yrs[[#This Row],[2024]]/Ethn_yrs[[#This Row],[2023]]-1</f>
        <v>2.2359752445597847E-2</v>
      </c>
    </row>
    <row r="11" spans="1:15" s="35" customFormat="1" ht="15" customHeight="1" x14ac:dyDescent="0.2">
      <c r="A11" s="22" t="s">
        <v>51</v>
      </c>
      <c r="B11" s="48" t="s">
        <v>38</v>
      </c>
      <c r="C11" s="36">
        <v>36.815712494776399</v>
      </c>
      <c r="D11" s="36">
        <v>36.3285024154589</v>
      </c>
      <c r="E11" s="36">
        <v>37.826318593500297</v>
      </c>
      <c r="F11" s="36">
        <v>35.913488901536702</v>
      </c>
      <c r="G11" s="36">
        <v>31.057563587684101</v>
      </c>
      <c r="H11" s="36">
        <v>35.167464114832498</v>
      </c>
      <c r="I11" s="36">
        <v>27.745664739884401</v>
      </c>
      <c r="J11" s="36">
        <v>25.418060200668901</v>
      </c>
      <c r="K11" s="36">
        <v>26.357615894039739</v>
      </c>
      <c r="L11" s="36">
        <v>27.259475218658899</v>
      </c>
      <c r="M11" s="36">
        <v>26.301735647529998</v>
      </c>
      <c r="N11" s="36">
        <f>M11-C11</f>
        <v>-10.513976847246401</v>
      </c>
      <c r="O11" s="36">
        <f>M11-L11</f>
        <v>-0.95773957112890074</v>
      </c>
    </row>
    <row r="12" spans="1:15" s="35" customFormat="1" ht="15" customHeight="1" x14ac:dyDescent="0.2">
      <c r="A12" s="22" t="s">
        <v>51</v>
      </c>
      <c r="B12" s="49" t="s">
        <v>39</v>
      </c>
      <c r="C12" s="38">
        <v>3.16004540295119</v>
      </c>
      <c r="D12" s="38">
        <v>3.4361702127659601</v>
      </c>
      <c r="E12" s="38">
        <v>3.2309859154929601</v>
      </c>
      <c r="F12" s="38">
        <v>3.2155309033280499</v>
      </c>
      <c r="G12" s="38">
        <v>3.4568965517241401</v>
      </c>
      <c r="H12" s="38">
        <v>3.4217687074829901</v>
      </c>
      <c r="I12" s="38">
        <v>3.1220238095238102</v>
      </c>
      <c r="J12" s="38">
        <v>2.9780701754385999</v>
      </c>
      <c r="K12" s="38">
        <v>3.6532663316582914</v>
      </c>
      <c r="L12" s="38">
        <v>4.0695187165775399</v>
      </c>
      <c r="M12" s="38">
        <v>3.38071065989848</v>
      </c>
      <c r="N12" s="39">
        <f>Ethn_yrs[[#This Row],[2024]]/Ethn_yrs[[#This Row],[2014]]-1</f>
        <v>6.9829774199196448E-2</v>
      </c>
      <c r="O12" s="39">
        <f>Ethn_yrs[[#This Row],[2024]]/Ethn_yrs[[#This Row],[2023]]-1</f>
        <v>-0.16926032404597136</v>
      </c>
    </row>
    <row r="13" spans="1:15" s="35" customFormat="1" ht="15" customHeight="1" x14ac:dyDescent="0.2">
      <c r="A13" s="22" t="s">
        <v>51</v>
      </c>
      <c r="B13" s="49" t="s">
        <v>40</v>
      </c>
      <c r="C13" s="40">
        <v>2784</v>
      </c>
      <c r="D13" s="40">
        <v>2584</v>
      </c>
      <c r="E13" s="40">
        <v>2294</v>
      </c>
      <c r="F13" s="40">
        <v>2029</v>
      </c>
      <c r="G13" s="40">
        <v>1604</v>
      </c>
      <c r="H13" s="40">
        <v>1509</v>
      </c>
      <c r="I13" s="40">
        <v>1049</v>
      </c>
      <c r="J13" s="40">
        <v>679</v>
      </c>
      <c r="K13" s="40">
        <v>727</v>
      </c>
      <c r="L13" s="40">
        <v>761</v>
      </c>
      <c r="M13" s="40">
        <v>666</v>
      </c>
      <c r="N13" s="39">
        <f>Ethn_yrs[[#This Row],[2024]]/Ethn_yrs[[#This Row],[2014]]-1</f>
        <v>-0.76077586206896552</v>
      </c>
      <c r="O13" s="39">
        <f>Ethn_yrs[[#This Row],[2024]]/Ethn_yrs[[#This Row],[2023]]-1</f>
        <v>-0.12483574244415241</v>
      </c>
    </row>
    <row r="14" spans="1:15" s="35" customFormat="1" ht="15" customHeight="1" x14ac:dyDescent="0.2">
      <c r="A14" s="22" t="s">
        <v>51</v>
      </c>
      <c r="B14" s="49" t="s">
        <v>41</v>
      </c>
      <c r="C14" s="40">
        <v>881</v>
      </c>
      <c r="D14" s="40">
        <v>752</v>
      </c>
      <c r="E14" s="40">
        <v>710</v>
      </c>
      <c r="F14" s="40">
        <v>631</v>
      </c>
      <c r="G14" s="40">
        <v>464</v>
      </c>
      <c r="H14" s="40">
        <v>441</v>
      </c>
      <c r="I14" s="40">
        <v>336</v>
      </c>
      <c r="J14" s="40">
        <v>228</v>
      </c>
      <c r="K14" s="40">
        <v>199</v>
      </c>
      <c r="L14" s="40">
        <v>187</v>
      </c>
      <c r="M14" s="40">
        <v>197</v>
      </c>
      <c r="N14" s="39">
        <f>Ethn_yrs[[#This Row],[2024]]/Ethn_yrs[[#This Row],[2014]]-1</f>
        <v>-0.77639046538024969</v>
      </c>
      <c r="O14" s="39">
        <f>Ethn_yrs[[#This Row],[2024]]/Ethn_yrs[[#This Row],[2023]]-1</f>
        <v>5.3475935828876997E-2</v>
      </c>
    </row>
    <row r="15" spans="1:15" s="35" customFormat="1" ht="15" customHeight="1" x14ac:dyDescent="0.2">
      <c r="A15" s="51" t="s">
        <v>51</v>
      </c>
      <c r="B15" s="52" t="s">
        <v>42</v>
      </c>
      <c r="C15" s="53">
        <v>2393</v>
      </c>
      <c r="D15" s="53">
        <v>2070</v>
      </c>
      <c r="E15" s="53">
        <v>1877</v>
      </c>
      <c r="F15" s="53">
        <v>1757</v>
      </c>
      <c r="G15" s="53">
        <v>1494</v>
      </c>
      <c r="H15" s="53">
        <v>1254</v>
      </c>
      <c r="I15" s="53">
        <v>1211</v>
      </c>
      <c r="J15" s="53">
        <v>897</v>
      </c>
      <c r="K15" s="53">
        <v>755</v>
      </c>
      <c r="L15" s="53">
        <v>686</v>
      </c>
      <c r="M15" s="53">
        <v>749</v>
      </c>
      <c r="N15" s="41">
        <f>Ethn_yrs[[#This Row],[2024]]/Ethn_yrs[[#This Row],[2014]]-1</f>
        <v>-0.68700376096949434</v>
      </c>
      <c r="O15" s="41">
        <f>Ethn_yrs[[#This Row],[2024]]/Ethn_yrs[[#This Row],[2023]]-1</f>
        <v>9.1836734693877542E-2</v>
      </c>
    </row>
    <row r="16" spans="1:15" s="35" customFormat="1" ht="15" customHeight="1" x14ac:dyDescent="0.2">
      <c r="A16" s="22" t="s">
        <v>52</v>
      </c>
      <c r="B16" s="48" t="s">
        <v>38</v>
      </c>
      <c r="C16" s="36">
        <v>50.069589422407802</v>
      </c>
      <c r="D16" s="36">
        <v>49.859260649277502</v>
      </c>
      <c r="E16" s="36">
        <v>50.778631973191402</v>
      </c>
      <c r="F16" s="36">
        <v>48.627049180327901</v>
      </c>
      <c r="G16" s="36">
        <v>47.064037225792198</v>
      </c>
      <c r="H16" s="36">
        <v>44.966442953020099</v>
      </c>
      <c r="I16" s="36">
        <v>42.427745664739902</v>
      </c>
      <c r="J16" s="36">
        <v>36.831059811122799</v>
      </c>
      <c r="K16" s="36">
        <v>38.925294888597641</v>
      </c>
      <c r="L16" s="36">
        <v>38.023820026466701</v>
      </c>
      <c r="M16" s="36">
        <v>36.715620827770401</v>
      </c>
      <c r="N16" s="36">
        <f>M16-C16</f>
        <v>-13.353968594637401</v>
      </c>
      <c r="O16" s="36">
        <f>M16-L16</f>
        <v>-1.3081991986963004</v>
      </c>
    </row>
    <row r="17" spans="1:15" s="35" customFormat="1" ht="15" customHeight="1" x14ac:dyDescent="0.2">
      <c r="A17" s="22" t="s">
        <v>52</v>
      </c>
      <c r="B17" s="49" t="s">
        <v>39</v>
      </c>
      <c r="C17" s="38">
        <v>3.3255733148019502</v>
      </c>
      <c r="D17" s="38">
        <v>3.32818968761761</v>
      </c>
      <c r="E17" s="38">
        <v>3.5481366459627299</v>
      </c>
      <c r="F17" s="38">
        <v>3.68647281921618</v>
      </c>
      <c r="G17" s="38">
        <v>3.6209981167608301</v>
      </c>
      <c r="H17" s="38">
        <v>3.5116417910447799</v>
      </c>
      <c r="I17" s="38">
        <v>3.1232970027247999</v>
      </c>
      <c r="J17" s="38">
        <v>3.0161443494776798</v>
      </c>
      <c r="K17" s="38">
        <v>3.2648709315375983</v>
      </c>
      <c r="L17" s="38">
        <v>3.5777262180974501</v>
      </c>
      <c r="M17" s="38">
        <v>3.7139393939393899</v>
      </c>
      <c r="N17" s="39">
        <f>Ethn_yrs[[#This Row],[2024]]/Ethn_yrs[[#This Row],[2014]]-1</f>
        <v>0.11678169216984124</v>
      </c>
      <c r="O17" s="39">
        <f>Ethn_yrs[[#This Row],[2024]]/Ethn_yrs[[#This Row],[2023]]-1</f>
        <v>3.8072554337144071E-2</v>
      </c>
    </row>
    <row r="18" spans="1:15" s="35" customFormat="1" ht="15" customHeight="1" x14ac:dyDescent="0.2">
      <c r="A18" s="22" t="s">
        <v>52</v>
      </c>
      <c r="B18" s="49" t="s">
        <v>40</v>
      </c>
      <c r="C18" s="40">
        <v>9571</v>
      </c>
      <c r="D18" s="40">
        <v>8843</v>
      </c>
      <c r="E18" s="40">
        <v>9140</v>
      </c>
      <c r="F18" s="40">
        <v>8748</v>
      </c>
      <c r="G18" s="40">
        <v>7691</v>
      </c>
      <c r="H18" s="40">
        <v>5882</v>
      </c>
      <c r="I18" s="40">
        <v>4585</v>
      </c>
      <c r="J18" s="40">
        <v>3176</v>
      </c>
      <c r="K18" s="40">
        <v>2909</v>
      </c>
      <c r="L18" s="40">
        <v>3084</v>
      </c>
      <c r="M18" s="40">
        <v>3064</v>
      </c>
      <c r="N18" s="39">
        <f>Ethn_yrs[[#This Row],[2024]]/Ethn_yrs[[#This Row],[2014]]-1</f>
        <v>-0.67986626266847772</v>
      </c>
      <c r="O18" s="39">
        <f>Ethn_yrs[[#This Row],[2024]]/Ethn_yrs[[#This Row],[2023]]-1</f>
        <v>-6.4850843060959562E-3</v>
      </c>
    </row>
    <row r="19" spans="1:15" s="35" customFormat="1" ht="15" customHeight="1" x14ac:dyDescent="0.2">
      <c r="A19" s="22" t="s">
        <v>52</v>
      </c>
      <c r="B19" s="49" t="s">
        <v>41</v>
      </c>
      <c r="C19" s="40">
        <v>2878</v>
      </c>
      <c r="D19" s="40">
        <v>2657</v>
      </c>
      <c r="E19" s="40">
        <v>2576</v>
      </c>
      <c r="F19" s="40">
        <v>2373</v>
      </c>
      <c r="G19" s="40">
        <v>2124</v>
      </c>
      <c r="H19" s="40">
        <v>1675</v>
      </c>
      <c r="I19" s="40">
        <v>1468</v>
      </c>
      <c r="J19" s="40">
        <v>1053</v>
      </c>
      <c r="K19" s="40">
        <v>891</v>
      </c>
      <c r="L19" s="40">
        <v>862</v>
      </c>
      <c r="M19" s="40">
        <v>825</v>
      </c>
      <c r="N19" s="39">
        <f>Ethn_yrs[[#This Row],[2024]]/Ethn_yrs[[#This Row],[2014]]-1</f>
        <v>-0.71334259902710218</v>
      </c>
      <c r="O19" s="39">
        <f>Ethn_yrs[[#This Row],[2024]]/Ethn_yrs[[#This Row],[2023]]-1</f>
        <v>-4.2923433874709982E-2</v>
      </c>
    </row>
    <row r="20" spans="1:15" s="35" customFormat="1" ht="15" customHeight="1" x14ac:dyDescent="0.2">
      <c r="A20" s="51" t="s">
        <v>52</v>
      </c>
      <c r="B20" s="52" t="s">
        <v>42</v>
      </c>
      <c r="C20" s="53">
        <v>5748</v>
      </c>
      <c r="D20" s="53">
        <v>5329</v>
      </c>
      <c r="E20" s="53">
        <v>5073</v>
      </c>
      <c r="F20" s="53">
        <v>4880</v>
      </c>
      <c r="G20" s="53">
        <v>4513</v>
      </c>
      <c r="H20" s="53">
        <v>3725</v>
      </c>
      <c r="I20" s="53">
        <v>3460</v>
      </c>
      <c r="J20" s="53">
        <v>2859</v>
      </c>
      <c r="K20" s="53">
        <v>2289</v>
      </c>
      <c r="L20" s="53">
        <v>2267</v>
      </c>
      <c r="M20" s="53">
        <v>2247</v>
      </c>
      <c r="N20" s="41">
        <f>Ethn_yrs[[#This Row],[2024]]/Ethn_yrs[[#This Row],[2014]]-1</f>
        <v>-0.60908141962421714</v>
      </c>
      <c r="O20" s="41">
        <f>Ethn_yrs[[#This Row],[2024]]/Ethn_yrs[[#This Row],[2023]]-1</f>
        <v>-8.8222320247022257E-3</v>
      </c>
    </row>
    <row r="21" spans="1:15" s="35" customFormat="1" ht="15" customHeight="1" x14ac:dyDescent="0.2">
      <c r="A21" s="22" t="s">
        <v>53</v>
      </c>
      <c r="B21" s="48" t="s">
        <v>38</v>
      </c>
      <c r="C21" s="36">
        <v>40.909090909090899</v>
      </c>
      <c r="D21" s="36">
        <v>43.034055727554197</v>
      </c>
      <c r="E21" s="36">
        <v>42.253521126760603</v>
      </c>
      <c r="F21" s="36">
        <v>39.534883720930203</v>
      </c>
      <c r="G21" s="36">
        <v>37.404580152671798</v>
      </c>
      <c r="H21" s="36">
        <v>34.170854271356802</v>
      </c>
      <c r="I21" s="36">
        <v>38.219895287958103</v>
      </c>
      <c r="J21" s="36">
        <v>27.472527472527499</v>
      </c>
      <c r="K21" s="36">
        <v>26.666666666666668</v>
      </c>
      <c r="L21" s="36">
        <v>33.076923076923102</v>
      </c>
      <c r="M21" s="36">
        <v>35.820895522388099</v>
      </c>
      <c r="N21" s="36">
        <f>M21-C21</f>
        <v>-5.0881953867028002</v>
      </c>
      <c r="O21" s="36">
        <f>M21-L21</f>
        <v>2.7439724454649976</v>
      </c>
    </row>
    <row r="22" spans="1:15" s="35" customFormat="1" ht="15" customHeight="1" x14ac:dyDescent="0.2">
      <c r="A22" s="22" t="s">
        <v>53</v>
      </c>
      <c r="B22" s="49" t="s">
        <v>39</v>
      </c>
      <c r="C22" s="38">
        <v>3.1269841269841301</v>
      </c>
      <c r="D22" s="38">
        <v>3.2086330935251799</v>
      </c>
      <c r="E22" s="38">
        <v>2.9083333333333301</v>
      </c>
      <c r="F22" s="38">
        <v>3.74789915966387</v>
      </c>
      <c r="G22" s="38">
        <v>3.0408163265306101</v>
      </c>
      <c r="H22" s="38">
        <v>4.4558823529411802</v>
      </c>
      <c r="I22" s="38">
        <v>3.2739726027397298</v>
      </c>
      <c r="J22" s="38">
        <v>3.46</v>
      </c>
      <c r="K22" s="38">
        <v>2.5</v>
      </c>
      <c r="L22" s="38">
        <v>5.2325581395348797</v>
      </c>
      <c r="M22" s="38">
        <v>4.75</v>
      </c>
      <c r="N22" s="39">
        <f>Ethn_yrs[[#This Row],[2024]]/Ethn_yrs[[#This Row],[2014]]-1</f>
        <v>0.51903553299492233</v>
      </c>
      <c r="O22" s="39">
        <f>Ethn_yrs[[#This Row],[2024]]/Ethn_yrs[[#This Row],[2023]]-1</f>
        <v>-9.2222222222221539E-2</v>
      </c>
    </row>
    <row r="23" spans="1:15" s="35" customFormat="1" ht="15" customHeight="1" x14ac:dyDescent="0.2">
      <c r="A23" s="22" t="s">
        <v>53</v>
      </c>
      <c r="B23" s="49" t="s">
        <v>40</v>
      </c>
      <c r="C23" s="40">
        <v>591</v>
      </c>
      <c r="D23" s="40">
        <v>446</v>
      </c>
      <c r="E23" s="40">
        <v>349</v>
      </c>
      <c r="F23" s="40">
        <v>446</v>
      </c>
      <c r="G23" s="40">
        <v>298</v>
      </c>
      <c r="H23" s="40">
        <v>303</v>
      </c>
      <c r="I23" s="40">
        <v>239</v>
      </c>
      <c r="J23" s="40">
        <v>173</v>
      </c>
      <c r="K23" s="40">
        <v>90</v>
      </c>
      <c r="L23" s="40">
        <v>225</v>
      </c>
      <c r="M23" s="40">
        <v>228</v>
      </c>
      <c r="N23" s="39">
        <f>Ethn_yrs[[#This Row],[2024]]/Ethn_yrs[[#This Row],[2014]]-1</f>
        <v>-0.6142131979695431</v>
      </c>
      <c r="O23" s="39">
        <f>Ethn_yrs[[#This Row],[2024]]/Ethn_yrs[[#This Row],[2023]]-1</f>
        <v>1.3333333333333419E-2</v>
      </c>
    </row>
    <row r="24" spans="1:15" s="35" customFormat="1" ht="15" customHeight="1" x14ac:dyDescent="0.2">
      <c r="A24" s="22" t="s">
        <v>53</v>
      </c>
      <c r="B24" s="49" t="s">
        <v>41</v>
      </c>
      <c r="C24" s="40">
        <v>189</v>
      </c>
      <c r="D24" s="40">
        <v>139</v>
      </c>
      <c r="E24" s="40">
        <v>120</v>
      </c>
      <c r="F24" s="40">
        <v>119</v>
      </c>
      <c r="G24" s="40">
        <v>98</v>
      </c>
      <c r="H24" s="40">
        <v>68</v>
      </c>
      <c r="I24" s="40">
        <v>73</v>
      </c>
      <c r="J24" s="40">
        <v>50</v>
      </c>
      <c r="K24" s="40">
        <v>36</v>
      </c>
      <c r="L24" s="40">
        <v>43</v>
      </c>
      <c r="M24" s="40">
        <v>48</v>
      </c>
      <c r="N24" s="39">
        <f>Ethn_yrs[[#This Row],[2024]]/Ethn_yrs[[#This Row],[2014]]-1</f>
        <v>-0.74603174603174605</v>
      </c>
      <c r="O24" s="39">
        <f>Ethn_yrs[[#This Row],[2024]]/Ethn_yrs[[#This Row],[2023]]-1</f>
        <v>0.11627906976744184</v>
      </c>
    </row>
    <row r="25" spans="1:15" s="35" customFormat="1" ht="15" customHeight="1" x14ac:dyDescent="0.2">
      <c r="A25" s="51" t="s">
        <v>53</v>
      </c>
      <c r="B25" s="52" t="s">
        <v>42</v>
      </c>
      <c r="C25" s="53">
        <v>462</v>
      </c>
      <c r="D25" s="53">
        <v>323</v>
      </c>
      <c r="E25" s="53">
        <v>284</v>
      </c>
      <c r="F25" s="53">
        <v>301</v>
      </c>
      <c r="G25" s="53">
        <v>262</v>
      </c>
      <c r="H25" s="53">
        <v>199</v>
      </c>
      <c r="I25" s="53">
        <v>191</v>
      </c>
      <c r="J25" s="53">
        <v>182</v>
      </c>
      <c r="K25" s="53">
        <v>135</v>
      </c>
      <c r="L25" s="53">
        <v>130</v>
      </c>
      <c r="M25" s="53">
        <v>134</v>
      </c>
      <c r="N25" s="41">
        <f>Ethn_yrs[[#This Row],[2024]]/Ethn_yrs[[#This Row],[2014]]-1</f>
        <v>-0.7099567099567099</v>
      </c>
      <c r="O25" s="41">
        <f>Ethn_yrs[[#This Row],[2024]]/Ethn_yrs[[#This Row],[2023]]-1</f>
        <v>3.076923076923066E-2</v>
      </c>
    </row>
    <row r="26" spans="1:15" s="35" customFormat="1" ht="15" customHeight="1" x14ac:dyDescent="0.2">
      <c r="A26" s="63" t="s">
        <v>54</v>
      </c>
      <c r="B26" s="48" t="s">
        <v>38</v>
      </c>
      <c r="C26" s="36">
        <v>45.890968266883647</v>
      </c>
      <c r="D26" s="36">
        <v>45.946645946645944</v>
      </c>
      <c r="E26" s="36">
        <v>47.083218136577273</v>
      </c>
      <c r="F26" s="36">
        <v>45.012972038051309</v>
      </c>
      <c r="G26" s="36">
        <v>42.845748923273248</v>
      </c>
      <c r="H26" s="36">
        <v>42.178447276940901</v>
      </c>
      <c r="I26" s="36">
        <v>38.605512134923899</v>
      </c>
      <c r="J26" s="36">
        <v>33.798882681564244</v>
      </c>
      <c r="K26" s="36">
        <v>35.419943378420889</v>
      </c>
      <c r="L26" s="36">
        <v>35.420045410314628</v>
      </c>
      <c r="M26" s="36">
        <v>34.185303514376997</v>
      </c>
      <c r="N26" s="36">
        <f>M26-C26</f>
        <v>-11.70566475250665</v>
      </c>
      <c r="O26" s="36">
        <f>M26-L26</f>
        <v>-1.2347418959376313</v>
      </c>
    </row>
    <row r="27" spans="1:15" s="35" customFormat="1" ht="15" customHeight="1" x14ac:dyDescent="0.2">
      <c r="A27" s="63" t="s">
        <v>54</v>
      </c>
      <c r="B27" s="49" t="s">
        <v>39</v>
      </c>
      <c r="C27" s="38">
        <v>3.2791286727456939</v>
      </c>
      <c r="D27" s="38">
        <v>3.3463923337091317</v>
      </c>
      <c r="E27" s="38">
        <v>3.4594832648267761</v>
      </c>
      <c r="F27" s="38">
        <v>3.5936599423631126</v>
      </c>
      <c r="G27" s="38">
        <v>3.5714817572598658</v>
      </c>
      <c r="H27" s="38">
        <v>3.5228937728937728</v>
      </c>
      <c r="I27" s="38">
        <v>3.1289291422482686</v>
      </c>
      <c r="J27" s="38">
        <v>3.0262960180315552</v>
      </c>
      <c r="K27" s="38">
        <v>3.3090586145648313</v>
      </c>
      <c r="L27" s="38">
        <v>3.7271062271062272</v>
      </c>
      <c r="M27" s="38">
        <v>3.6990654205607476</v>
      </c>
      <c r="N27" s="39">
        <f>Ethn_yrs[[#This Row],[2024]]/Ethn_yrs[[#This Row],[2014]]-1</f>
        <v>0.12806351617285894</v>
      </c>
      <c r="O27" s="39">
        <f>Ethn_yrs[[#This Row],[2024]]/Ethn_yrs[[#This Row],[2023]]-1</f>
        <v>-7.5234792991802912E-3</v>
      </c>
    </row>
    <row r="28" spans="1:15" s="35" customFormat="1" ht="15" customHeight="1" x14ac:dyDescent="0.2">
      <c r="A28" s="63" t="s">
        <v>54</v>
      </c>
      <c r="B28" s="49" t="s">
        <v>40</v>
      </c>
      <c r="C28" s="40">
        <v>12946</v>
      </c>
      <c r="D28" s="40">
        <v>11873</v>
      </c>
      <c r="E28" s="40">
        <v>11783</v>
      </c>
      <c r="F28" s="40">
        <v>11223</v>
      </c>
      <c r="G28" s="40">
        <v>9593</v>
      </c>
      <c r="H28" s="40">
        <v>7694</v>
      </c>
      <c r="I28" s="40">
        <v>5873</v>
      </c>
      <c r="J28" s="40">
        <v>4028</v>
      </c>
      <c r="K28" s="40">
        <v>3726</v>
      </c>
      <c r="L28" s="40">
        <v>4070</v>
      </c>
      <c r="M28" s="40">
        <v>3958</v>
      </c>
      <c r="N28" s="39">
        <f>Ethn_yrs[[#This Row],[2024]]/Ethn_yrs[[#This Row],[2014]]-1</f>
        <v>-0.69426849992275608</v>
      </c>
      <c r="O28" s="39">
        <f>Ethn_yrs[[#This Row],[2024]]/Ethn_yrs[[#This Row],[2023]]-1</f>
        <v>-2.751842751842748E-2</v>
      </c>
    </row>
    <row r="29" spans="1:15" s="35" customFormat="1" ht="15" customHeight="1" x14ac:dyDescent="0.2">
      <c r="A29" s="63" t="s">
        <v>54</v>
      </c>
      <c r="B29" s="49" t="s">
        <v>41</v>
      </c>
      <c r="C29" s="40">
        <v>3948</v>
      </c>
      <c r="D29" s="40">
        <v>3548</v>
      </c>
      <c r="E29" s="40">
        <v>3406</v>
      </c>
      <c r="F29" s="40">
        <v>3123</v>
      </c>
      <c r="G29" s="40">
        <v>2686</v>
      </c>
      <c r="H29" s="40">
        <v>2184</v>
      </c>
      <c r="I29" s="40">
        <v>1877</v>
      </c>
      <c r="J29" s="40">
        <v>1331</v>
      </c>
      <c r="K29" s="40">
        <v>1126</v>
      </c>
      <c r="L29" s="40">
        <v>1092</v>
      </c>
      <c r="M29" s="40">
        <v>1070</v>
      </c>
      <c r="N29" s="39">
        <f>Ethn_yrs[[#This Row],[2024]]/Ethn_yrs[[#This Row],[2014]]-1</f>
        <v>-0.72897669706180346</v>
      </c>
      <c r="O29" s="39">
        <f>Ethn_yrs[[#This Row],[2024]]/Ethn_yrs[[#This Row],[2023]]-1</f>
        <v>-2.0146520146520186E-2</v>
      </c>
    </row>
    <row r="30" spans="1:15" s="35" customFormat="1" ht="15" customHeight="1" x14ac:dyDescent="0.2">
      <c r="A30" s="64" t="s">
        <v>54</v>
      </c>
      <c r="B30" s="52" t="s">
        <v>42</v>
      </c>
      <c r="C30" s="53">
        <v>8603</v>
      </c>
      <c r="D30" s="53">
        <v>7722</v>
      </c>
      <c r="E30" s="53">
        <v>7234</v>
      </c>
      <c r="F30" s="53">
        <v>6938</v>
      </c>
      <c r="G30" s="53">
        <v>6269</v>
      </c>
      <c r="H30" s="53">
        <v>5178</v>
      </c>
      <c r="I30" s="53">
        <v>4862</v>
      </c>
      <c r="J30" s="53">
        <v>3938</v>
      </c>
      <c r="K30" s="53">
        <v>3179</v>
      </c>
      <c r="L30" s="53">
        <v>3083</v>
      </c>
      <c r="M30" s="53">
        <v>3130</v>
      </c>
      <c r="N30" s="41">
        <f>Ethn_yrs[[#This Row],[2024]]/Ethn_yrs[[#This Row],[2014]]-1</f>
        <v>-0.63617342787399744</v>
      </c>
      <c r="O30" s="41">
        <f>Ethn_yrs[[#This Row],[2024]]/Ethn_yrs[[#This Row],[2023]]-1</f>
        <v>1.5244891339604383E-2</v>
      </c>
    </row>
    <row r="31" spans="1:15" s="35" customFormat="1" ht="15" customHeight="1" x14ac:dyDescent="0.2">
      <c r="A31" s="22" t="s">
        <v>55</v>
      </c>
      <c r="B31" s="48" t="s">
        <v>38</v>
      </c>
      <c r="C31" s="36">
        <v>42.916372112573796</v>
      </c>
      <c r="D31" s="36">
        <v>42.595799476044597</v>
      </c>
      <c r="E31" s="36">
        <v>42.229412378666098</v>
      </c>
      <c r="F31" s="36">
        <v>40.944175192963598</v>
      </c>
      <c r="G31" s="36">
        <v>38.4108759201212</v>
      </c>
      <c r="H31" s="36">
        <v>37.775700140240502</v>
      </c>
      <c r="I31" s="36">
        <v>34.206330031408598</v>
      </c>
      <c r="J31" s="36">
        <v>31.213184609600201</v>
      </c>
      <c r="K31" s="36">
        <v>32.161712591306859</v>
      </c>
      <c r="L31" s="36">
        <v>32.485500663825</v>
      </c>
      <c r="M31" s="36">
        <v>31.7506193228737</v>
      </c>
      <c r="N31" s="36">
        <f>M31-C31</f>
        <v>-11.165752789700097</v>
      </c>
      <c r="O31" s="36">
        <f>M31-L31</f>
        <v>-0.73488134095130064</v>
      </c>
    </row>
    <row r="32" spans="1:15" s="35" customFormat="1" ht="15" customHeight="1" x14ac:dyDescent="0.2">
      <c r="A32" s="22" t="s">
        <v>55</v>
      </c>
      <c r="B32" s="49" t="s">
        <v>39</v>
      </c>
      <c r="C32" s="38">
        <v>3.4111388122161901</v>
      </c>
      <c r="D32" s="38">
        <v>3.61299906181591</v>
      </c>
      <c r="E32" s="38">
        <v>3.7857760751359399</v>
      </c>
      <c r="F32" s="38">
        <v>3.9157533245652498</v>
      </c>
      <c r="G32" s="38">
        <v>4.0473134054648803</v>
      </c>
      <c r="H32" s="38">
        <v>3.9125885926425901</v>
      </c>
      <c r="I32" s="38">
        <v>3.64882045486651</v>
      </c>
      <c r="J32" s="38">
        <v>3.5404537241517802</v>
      </c>
      <c r="K32" s="38">
        <v>4.0697099167978417</v>
      </c>
      <c r="L32" s="38">
        <v>4.3445902344590204</v>
      </c>
      <c r="M32" s="38">
        <v>4.4412657130472502</v>
      </c>
      <c r="N32" s="39">
        <f>Ethn_yrs[[#This Row],[2024]]/Ethn_yrs[[#This Row],[2014]]-1</f>
        <v>0.30198914718506997</v>
      </c>
      <c r="O32" s="39">
        <f>Ethn_yrs[[#This Row],[2024]]/Ethn_yrs[[#This Row],[2023]]-1</f>
        <v>2.2251920980130624E-2</v>
      </c>
    </row>
    <row r="33" spans="1:15" s="35" customFormat="1" ht="15" customHeight="1" x14ac:dyDescent="0.2">
      <c r="A33" s="22" t="s">
        <v>55</v>
      </c>
      <c r="B33" s="49" t="s">
        <v>40</v>
      </c>
      <c r="C33" s="60">
        <v>76621</v>
      </c>
      <c r="D33" s="60">
        <v>69319</v>
      </c>
      <c r="E33" s="60">
        <v>61269</v>
      </c>
      <c r="F33" s="60">
        <v>53591</v>
      </c>
      <c r="G33" s="60">
        <v>44140</v>
      </c>
      <c r="H33" s="60">
        <v>34779</v>
      </c>
      <c r="I33" s="60">
        <v>25830</v>
      </c>
      <c r="J33" s="60">
        <v>17635</v>
      </c>
      <c r="K33" s="60">
        <v>18098</v>
      </c>
      <c r="L33" s="60">
        <v>20198</v>
      </c>
      <c r="M33" s="60">
        <v>20492</v>
      </c>
      <c r="N33" s="39">
        <f>Ethn_yrs[[#This Row],[2024]]/Ethn_yrs[[#This Row],[2014]]-1</f>
        <v>-0.73255373853121208</v>
      </c>
      <c r="O33" s="39">
        <f>Ethn_yrs[[#This Row],[2024]]/Ethn_yrs[[#This Row],[2023]]-1</f>
        <v>1.4555896623428044E-2</v>
      </c>
    </row>
    <row r="34" spans="1:15" s="35" customFormat="1" ht="15" customHeight="1" x14ac:dyDescent="0.2">
      <c r="A34" s="22" t="s">
        <v>55</v>
      </c>
      <c r="B34" s="49" t="s">
        <v>41</v>
      </c>
      <c r="C34" s="60">
        <v>22462</v>
      </c>
      <c r="D34" s="60">
        <v>19186</v>
      </c>
      <c r="E34" s="60">
        <v>16184</v>
      </c>
      <c r="F34" s="60">
        <v>13686</v>
      </c>
      <c r="G34" s="60">
        <v>10906</v>
      </c>
      <c r="H34" s="60">
        <v>8889</v>
      </c>
      <c r="I34" s="60">
        <v>7079</v>
      </c>
      <c r="J34" s="60">
        <v>4981</v>
      </c>
      <c r="K34" s="60">
        <v>4447</v>
      </c>
      <c r="L34" s="60">
        <v>4649</v>
      </c>
      <c r="M34" s="60">
        <v>4614</v>
      </c>
      <c r="N34" s="39">
        <f>Ethn_yrs[[#This Row],[2024]]/Ethn_yrs[[#This Row],[2014]]-1</f>
        <v>-0.79458641260796015</v>
      </c>
      <c r="O34" s="39">
        <f>Ethn_yrs[[#This Row],[2024]]/Ethn_yrs[[#This Row],[2023]]-1</f>
        <v>-7.5285007528500536E-3</v>
      </c>
    </row>
    <row r="35" spans="1:15" s="35" customFormat="1" ht="15" customHeight="1" x14ac:dyDescent="0.2">
      <c r="A35" s="136" t="s">
        <v>55</v>
      </c>
      <c r="B35" s="137" t="s">
        <v>42</v>
      </c>
      <c r="C35" s="140">
        <v>52339</v>
      </c>
      <c r="D35" s="140">
        <v>45042</v>
      </c>
      <c r="E35" s="140">
        <v>38324</v>
      </c>
      <c r="F35" s="140">
        <v>33426</v>
      </c>
      <c r="G35" s="140">
        <v>28393</v>
      </c>
      <c r="H35" s="140">
        <v>23531</v>
      </c>
      <c r="I35" s="140">
        <v>20695</v>
      </c>
      <c r="J35" s="140">
        <v>15958</v>
      </c>
      <c r="K35" s="140">
        <v>13827</v>
      </c>
      <c r="L35" s="140">
        <v>14311</v>
      </c>
      <c r="M35" s="140">
        <v>14532</v>
      </c>
      <c r="N35" s="129">
        <f>Ethn_yrs[[#This Row],[2024]]/Ethn_yrs[[#This Row],[2014]]-1</f>
        <v>-0.72234853550889389</v>
      </c>
      <c r="O35" s="129">
        <f>Ethn_yrs[[#This Row],[2024]]/Ethn_yrs[[#This Row],[2023]]-1</f>
        <v>1.544266648032977E-2</v>
      </c>
    </row>
    <row r="36" spans="1:15" s="35" customFormat="1" ht="15.75" customHeight="1" x14ac:dyDescent="0.2">
      <c r="B36" s="8"/>
      <c r="C36" s="8"/>
      <c r="D36" s="8"/>
      <c r="E36" s="8"/>
      <c r="F36" s="8"/>
      <c r="G36" s="8"/>
      <c r="H36" s="8"/>
      <c r="I36" s="8"/>
      <c r="J36" s="8"/>
      <c r="K36" s="8"/>
      <c r="L36" s="8"/>
      <c r="M36" s="8"/>
      <c r="N36" s="8"/>
      <c r="O36" s="8"/>
    </row>
    <row r="37" spans="1:15" ht="15" customHeight="1" x14ac:dyDescent="0.2">
      <c r="C37" s="65"/>
      <c r="D37" s="65"/>
      <c r="E37" s="65"/>
      <c r="F37" s="65"/>
      <c r="G37" s="65"/>
      <c r="H37" s="65"/>
      <c r="I37" s="65"/>
      <c r="J37" s="65"/>
      <c r="K37" s="65"/>
      <c r="L37" s="65"/>
      <c r="M37" s="65"/>
    </row>
    <row r="38" spans="1:15" ht="15" customHeight="1" x14ac:dyDescent="0.2">
      <c r="C38" s="66"/>
      <c r="D38" s="66"/>
      <c r="E38" s="66"/>
      <c r="F38" s="66"/>
      <c r="G38" s="66"/>
      <c r="H38" s="66"/>
      <c r="I38" s="66"/>
      <c r="J38" s="66"/>
      <c r="K38" s="66"/>
      <c r="L38" s="66"/>
      <c r="M38" s="66"/>
    </row>
    <row r="39" spans="1:15" ht="15" customHeight="1" x14ac:dyDescent="0.2">
      <c r="C39" s="124"/>
      <c r="D39" s="124"/>
      <c r="E39" s="124"/>
      <c r="F39" s="124"/>
      <c r="G39" s="124"/>
      <c r="H39" s="124"/>
      <c r="I39" s="124"/>
      <c r="J39" s="124"/>
      <c r="K39" s="124"/>
      <c r="L39" s="124"/>
      <c r="M39" s="124"/>
      <c r="N39" s="124"/>
    </row>
    <row r="40" spans="1:15" ht="15" customHeight="1" x14ac:dyDescent="0.2">
      <c r="M40" s="124"/>
      <c r="N40" s="124"/>
    </row>
    <row r="41" spans="1:15" ht="15" customHeight="1" x14ac:dyDescent="0.2">
      <c r="M41" s="124"/>
      <c r="N41" s="124"/>
    </row>
  </sheetData>
  <pageMargins left="0.75000000000000011" right="0.75000000000000011" top="1" bottom="1" header="0.5" footer="0.5"/>
  <pageSetup paperSize="0" scale="58" fitToWidth="0" fitToHeight="0" orientation="landscape" horizontalDpi="0" verticalDpi="0" copies="0"/>
  <headerFooter alignWithMargins="0"/>
  <ignoredErrors>
    <ignoredError sqref="N6:O35" calculatedColumn="1"/>
  </ignoredErrors>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5"/>
  <sheetViews>
    <sheetView workbookViewId="0">
      <selection activeCell="A3" sqref="A3"/>
    </sheetView>
  </sheetViews>
  <sheetFormatPr defaultColWidth="9.140625" defaultRowHeight="15" customHeight="1" x14ac:dyDescent="0.2"/>
  <cols>
    <col min="1" max="1" width="23.85546875" style="2" customWidth="1"/>
    <col min="2" max="2" width="40.7109375" style="2" customWidth="1"/>
    <col min="3" max="6" width="15.85546875" style="2" customWidth="1"/>
    <col min="7" max="7" width="9.140625" style="2" customWidth="1"/>
    <col min="8" max="16384" width="9.140625" style="2"/>
  </cols>
  <sheetData>
    <row r="1" spans="1:6" ht="15" customHeight="1" x14ac:dyDescent="0.25">
      <c r="A1" s="1" t="s">
        <v>189</v>
      </c>
    </row>
    <row r="2" spans="1:6" s="33" customFormat="1" ht="15" customHeight="1" x14ac:dyDescent="0.2">
      <c r="A2" s="33" t="s">
        <v>56</v>
      </c>
    </row>
    <row r="3" spans="1:6" s="33" customFormat="1" ht="15" customHeight="1" x14ac:dyDescent="0.2">
      <c r="A3" s="33" t="s">
        <v>202</v>
      </c>
    </row>
    <row r="4" spans="1:6" s="35" customFormat="1" ht="38.450000000000003" customHeight="1" x14ac:dyDescent="0.2">
      <c r="A4" s="94" t="s">
        <v>49</v>
      </c>
      <c r="B4" s="93" t="s">
        <v>44</v>
      </c>
      <c r="C4" s="125" t="s">
        <v>161</v>
      </c>
      <c r="D4" s="125" t="s">
        <v>162</v>
      </c>
      <c r="E4" s="125" t="s">
        <v>163</v>
      </c>
      <c r="F4" s="125" t="s">
        <v>164</v>
      </c>
    </row>
    <row r="5" spans="1:6" s="35" customFormat="1" ht="15" customHeight="1" x14ac:dyDescent="0.2">
      <c r="A5" s="63" t="s">
        <v>50</v>
      </c>
      <c r="B5" s="48" t="s">
        <v>38</v>
      </c>
      <c r="C5" s="54">
        <v>33.904382470119501</v>
      </c>
      <c r="D5" s="54">
        <v>33.115132845591098</v>
      </c>
      <c r="E5" s="54">
        <v>33.873517786561301</v>
      </c>
      <c r="F5" s="54">
        <v>33.320537428023002</v>
      </c>
    </row>
    <row r="6" spans="1:6" s="35" customFormat="1" ht="15" customHeight="1" x14ac:dyDescent="0.2">
      <c r="A6" s="63" t="s">
        <v>50</v>
      </c>
      <c r="B6" s="49" t="s">
        <v>39</v>
      </c>
      <c r="C6" s="55">
        <v>4.4218566392479399</v>
      </c>
      <c r="D6" s="55">
        <v>4.6651162790697702</v>
      </c>
      <c r="E6" s="55">
        <v>4.8214702450408398</v>
      </c>
      <c r="F6" s="55">
        <v>4.9308755760368701</v>
      </c>
    </row>
    <row r="7" spans="1:6" s="35" customFormat="1" ht="15" customHeight="1" x14ac:dyDescent="0.2">
      <c r="A7" s="63" t="s">
        <v>50</v>
      </c>
      <c r="B7" s="49" t="s">
        <v>40</v>
      </c>
      <c r="C7" s="59">
        <v>3763</v>
      </c>
      <c r="D7" s="59">
        <v>4012</v>
      </c>
      <c r="E7" s="59">
        <v>4132</v>
      </c>
      <c r="F7" s="59">
        <v>4280</v>
      </c>
    </row>
    <row r="8" spans="1:6" s="35" customFormat="1" ht="15" customHeight="1" x14ac:dyDescent="0.2">
      <c r="A8" s="63" t="s">
        <v>50</v>
      </c>
      <c r="B8" s="49" t="s">
        <v>41</v>
      </c>
      <c r="C8" s="59">
        <v>851</v>
      </c>
      <c r="D8" s="59">
        <v>860</v>
      </c>
      <c r="E8" s="59">
        <v>857</v>
      </c>
      <c r="F8" s="59">
        <v>868</v>
      </c>
    </row>
    <row r="9" spans="1:6" s="35" customFormat="1" ht="15" customHeight="1" x14ac:dyDescent="0.2">
      <c r="A9" s="64" t="s">
        <v>50</v>
      </c>
      <c r="B9" s="52" t="s">
        <v>42</v>
      </c>
      <c r="C9" s="61">
        <v>2510</v>
      </c>
      <c r="D9" s="61">
        <v>2597</v>
      </c>
      <c r="E9" s="61">
        <v>2530</v>
      </c>
      <c r="F9" s="61">
        <v>2605</v>
      </c>
    </row>
    <row r="10" spans="1:6" s="35" customFormat="1" ht="15" customHeight="1" x14ac:dyDescent="0.2">
      <c r="A10" s="63" t="s">
        <v>51</v>
      </c>
      <c r="B10" s="48" t="s">
        <v>38</v>
      </c>
      <c r="C10" s="36">
        <v>28.723404255319199</v>
      </c>
      <c r="D10" s="36">
        <v>28.143712574850301</v>
      </c>
      <c r="E10" s="36">
        <v>25.5</v>
      </c>
      <c r="F10" s="36">
        <v>23.1958762886598</v>
      </c>
    </row>
    <row r="11" spans="1:6" s="35" customFormat="1" ht="15" customHeight="1" x14ac:dyDescent="0.2">
      <c r="A11" s="63" t="s">
        <v>51</v>
      </c>
      <c r="B11" s="49" t="s">
        <v>39</v>
      </c>
      <c r="C11" s="38">
        <v>3.6296296296296302</v>
      </c>
      <c r="D11" s="38">
        <v>2.9574468085106398</v>
      </c>
      <c r="E11" s="38">
        <v>3.3921568627451002</v>
      </c>
      <c r="F11" s="38">
        <v>3.5111111111111102</v>
      </c>
    </row>
    <row r="12" spans="1:6" s="35" customFormat="1" ht="15" customHeight="1" x14ac:dyDescent="0.2">
      <c r="A12" s="63" t="s">
        <v>51</v>
      </c>
      <c r="B12" s="49" t="s">
        <v>40</v>
      </c>
      <c r="C12" s="40">
        <v>196</v>
      </c>
      <c r="D12" s="40">
        <v>139</v>
      </c>
      <c r="E12" s="40">
        <v>173</v>
      </c>
      <c r="F12" s="40">
        <v>158</v>
      </c>
    </row>
    <row r="13" spans="1:6" s="35" customFormat="1" ht="15" customHeight="1" x14ac:dyDescent="0.2">
      <c r="A13" s="63" t="s">
        <v>51</v>
      </c>
      <c r="B13" s="49" t="s">
        <v>41</v>
      </c>
      <c r="C13" s="40">
        <v>54</v>
      </c>
      <c r="D13" s="40">
        <v>47</v>
      </c>
      <c r="E13" s="40">
        <v>51</v>
      </c>
      <c r="F13" s="40">
        <v>45</v>
      </c>
    </row>
    <row r="14" spans="1:6" s="35" customFormat="1" ht="15" customHeight="1" x14ac:dyDescent="0.2">
      <c r="A14" s="64" t="s">
        <v>51</v>
      </c>
      <c r="B14" s="52" t="s">
        <v>42</v>
      </c>
      <c r="C14" s="53">
        <v>188</v>
      </c>
      <c r="D14" s="53">
        <v>167</v>
      </c>
      <c r="E14" s="53">
        <v>200</v>
      </c>
      <c r="F14" s="53">
        <v>194</v>
      </c>
    </row>
    <row r="15" spans="1:6" s="35" customFormat="1" ht="15" customHeight="1" x14ac:dyDescent="0.2">
      <c r="A15" s="63" t="s">
        <v>52</v>
      </c>
      <c r="B15" s="48" t="s">
        <v>38</v>
      </c>
      <c r="C15" s="36">
        <v>36.213991769547299</v>
      </c>
      <c r="D15" s="36">
        <v>37.372013651877097</v>
      </c>
      <c r="E15" s="36">
        <v>37.347294938917997</v>
      </c>
      <c r="F15" s="36">
        <v>35.880398671096302</v>
      </c>
    </row>
    <row r="16" spans="1:6" s="35" customFormat="1" ht="15" customHeight="1" x14ac:dyDescent="0.2">
      <c r="A16" s="63" t="s">
        <v>52</v>
      </c>
      <c r="B16" s="49" t="s">
        <v>39</v>
      </c>
      <c r="C16" s="38">
        <v>3.5681818181818201</v>
      </c>
      <c r="D16" s="38">
        <v>3.7351598173516001</v>
      </c>
      <c r="E16" s="38">
        <v>3.5327102803738302</v>
      </c>
      <c r="F16" s="38">
        <v>3.99074074074074</v>
      </c>
    </row>
    <row r="17" spans="1:6" s="35" customFormat="1" ht="15" customHeight="1" x14ac:dyDescent="0.2">
      <c r="A17" s="63" t="s">
        <v>52</v>
      </c>
      <c r="B17" s="49" t="s">
        <v>40</v>
      </c>
      <c r="C17" s="40">
        <v>628</v>
      </c>
      <c r="D17" s="40">
        <v>818</v>
      </c>
      <c r="E17" s="40">
        <v>756</v>
      </c>
      <c r="F17" s="40">
        <v>862</v>
      </c>
    </row>
    <row r="18" spans="1:6" s="35" customFormat="1" ht="15" customHeight="1" x14ac:dyDescent="0.2">
      <c r="A18" s="63" t="s">
        <v>52</v>
      </c>
      <c r="B18" s="49" t="s">
        <v>41</v>
      </c>
      <c r="C18" s="40">
        <v>176</v>
      </c>
      <c r="D18" s="40">
        <v>219</v>
      </c>
      <c r="E18" s="40">
        <v>214</v>
      </c>
      <c r="F18" s="40">
        <v>216</v>
      </c>
    </row>
    <row r="19" spans="1:6" s="35" customFormat="1" ht="15" customHeight="1" x14ac:dyDescent="0.2">
      <c r="A19" s="64" t="s">
        <v>52</v>
      </c>
      <c r="B19" s="52" t="s">
        <v>42</v>
      </c>
      <c r="C19" s="53">
        <v>486</v>
      </c>
      <c r="D19" s="53">
        <v>586</v>
      </c>
      <c r="E19" s="53">
        <v>573</v>
      </c>
      <c r="F19" s="53">
        <v>602</v>
      </c>
    </row>
    <row r="20" spans="1:6" s="35" customFormat="1" ht="15" customHeight="1" x14ac:dyDescent="0.2">
      <c r="A20" s="63" t="s">
        <v>53</v>
      </c>
      <c r="B20" s="48" t="s">
        <v>38</v>
      </c>
      <c r="C20" s="36">
        <v>31.428571428571399</v>
      </c>
      <c r="D20" s="36">
        <v>38.235294117647101</v>
      </c>
      <c r="E20" s="36" t="s">
        <v>57</v>
      </c>
      <c r="F20" s="36">
        <v>40.540540540540498</v>
      </c>
    </row>
    <row r="21" spans="1:6" s="35" customFormat="1" ht="15" customHeight="1" x14ac:dyDescent="0.2">
      <c r="A21" s="63" t="s">
        <v>53</v>
      </c>
      <c r="B21" s="49" t="s">
        <v>39</v>
      </c>
      <c r="C21" s="38" t="s">
        <v>57</v>
      </c>
      <c r="D21" s="38" t="s">
        <v>57</v>
      </c>
      <c r="E21" s="38" t="s">
        <v>57</v>
      </c>
      <c r="F21" s="38" t="s">
        <v>57</v>
      </c>
    </row>
    <row r="22" spans="1:6" s="35" customFormat="1" ht="15" customHeight="1" x14ac:dyDescent="0.2">
      <c r="A22" s="63" t="s">
        <v>53</v>
      </c>
      <c r="B22" s="49" t="s">
        <v>40</v>
      </c>
      <c r="C22" s="40">
        <v>83</v>
      </c>
      <c r="D22" s="40">
        <v>62</v>
      </c>
      <c r="E22" s="40">
        <v>44</v>
      </c>
      <c r="F22" s="40">
        <v>39</v>
      </c>
    </row>
    <row r="23" spans="1:6" s="35" customFormat="1" ht="15" customHeight="1" x14ac:dyDescent="0.2">
      <c r="A23" s="63" t="s">
        <v>53</v>
      </c>
      <c r="B23" s="49" t="s">
        <v>41</v>
      </c>
      <c r="C23" s="40">
        <v>11</v>
      </c>
      <c r="D23" s="40">
        <v>13</v>
      </c>
      <c r="E23" s="40">
        <v>9</v>
      </c>
      <c r="F23" s="40">
        <v>15</v>
      </c>
    </row>
    <row r="24" spans="1:6" s="35" customFormat="1" ht="15" customHeight="1" x14ac:dyDescent="0.2">
      <c r="A24" s="64" t="s">
        <v>53</v>
      </c>
      <c r="B24" s="52" t="s">
        <v>42</v>
      </c>
      <c r="C24" s="53">
        <v>35</v>
      </c>
      <c r="D24" s="53">
        <v>34</v>
      </c>
      <c r="E24" s="53">
        <v>28</v>
      </c>
      <c r="F24" s="53">
        <v>37</v>
      </c>
    </row>
    <row r="25" spans="1:6" s="35" customFormat="1" ht="15" customHeight="1" x14ac:dyDescent="0.2">
      <c r="A25" s="63" t="s">
        <v>54</v>
      </c>
      <c r="B25" s="48" t="s">
        <v>38</v>
      </c>
      <c r="C25" s="36">
        <v>33.991537376586741</v>
      </c>
      <c r="D25" s="36">
        <v>35.451080050825922</v>
      </c>
      <c r="E25" s="36">
        <v>34.207240948813983</v>
      </c>
      <c r="F25" s="36">
        <v>33.133253301320522</v>
      </c>
    </row>
    <row r="26" spans="1:6" s="35" customFormat="1" ht="15" customHeight="1" x14ac:dyDescent="0.2">
      <c r="A26" s="63" t="s">
        <v>54</v>
      </c>
      <c r="B26" s="49" t="s">
        <v>39</v>
      </c>
      <c r="C26" s="38">
        <v>3.7634854771784232</v>
      </c>
      <c r="D26" s="38">
        <v>3.6523297491039428</v>
      </c>
      <c r="E26" s="38">
        <v>3.551094890510949</v>
      </c>
      <c r="F26" s="38">
        <v>3.8369565217391304</v>
      </c>
    </row>
    <row r="27" spans="1:6" s="35" customFormat="1" ht="15" customHeight="1" x14ac:dyDescent="0.2">
      <c r="A27" s="63" t="s">
        <v>54</v>
      </c>
      <c r="B27" s="49" t="s">
        <v>40</v>
      </c>
      <c r="C27" s="40">
        <v>907</v>
      </c>
      <c r="D27" s="40">
        <v>1019</v>
      </c>
      <c r="E27" s="40">
        <v>973</v>
      </c>
      <c r="F27" s="40">
        <v>1059</v>
      </c>
    </row>
    <row r="28" spans="1:6" s="35" customFormat="1" ht="15" customHeight="1" x14ac:dyDescent="0.2">
      <c r="A28" s="63" t="s">
        <v>54</v>
      </c>
      <c r="B28" s="49" t="s">
        <v>41</v>
      </c>
      <c r="C28" s="40">
        <v>241</v>
      </c>
      <c r="D28" s="40">
        <v>279</v>
      </c>
      <c r="E28" s="40">
        <v>274</v>
      </c>
      <c r="F28" s="40">
        <v>276</v>
      </c>
    </row>
    <row r="29" spans="1:6" s="35" customFormat="1" ht="15" customHeight="1" x14ac:dyDescent="0.2">
      <c r="A29" s="64" t="s">
        <v>54</v>
      </c>
      <c r="B29" s="52" t="s">
        <v>42</v>
      </c>
      <c r="C29" s="53">
        <v>709</v>
      </c>
      <c r="D29" s="53">
        <v>787</v>
      </c>
      <c r="E29" s="53">
        <v>801</v>
      </c>
      <c r="F29" s="53">
        <v>833</v>
      </c>
    </row>
    <row r="30" spans="1:6" s="35" customFormat="1" ht="15" customHeight="1" x14ac:dyDescent="0.2">
      <c r="A30" s="63" t="s">
        <v>55</v>
      </c>
      <c r="B30" s="48" t="s">
        <v>38</v>
      </c>
      <c r="C30" s="36">
        <v>31.581936949730199</v>
      </c>
      <c r="D30" s="36">
        <v>31.794732554982399</v>
      </c>
      <c r="E30" s="36">
        <v>32.2661469933185</v>
      </c>
      <c r="F30" s="36">
        <v>31.370449678800899</v>
      </c>
    </row>
    <row r="31" spans="1:6" s="35" customFormat="1" ht="15" customHeight="1" x14ac:dyDescent="0.2">
      <c r="A31" s="63" t="s">
        <v>55</v>
      </c>
      <c r="B31" s="49" t="s">
        <v>39</v>
      </c>
      <c r="C31" s="38">
        <v>4.2517985611510802</v>
      </c>
      <c r="D31" s="38">
        <v>4.4030742954739504</v>
      </c>
      <c r="E31" s="38">
        <v>4.4693701466781697</v>
      </c>
      <c r="F31" s="38">
        <v>4.6313993174061396</v>
      </c>
    </row>
    <row r="32" spans="1:6" s="35" customFormat="1" ht="15" customHeight="1" x14ac:dyDescent="0.2">
      <c r="A32" s="63" t="s">
        <v>55</v>
      </c>
      <c r="B32" s="49" t="s">
        <v>40</v>
      </c>
      <c r="C32" s="60">
        <v>4728</v>
      </c>
      <c r="D32" s="60">
        <v>5156</v>
      </c>
      <c r="E32" s="60">
        <v>5180</v>
      </c>
      <c r="F32" s="60">
        <v>5428</v>
      </c>
    </row>
    <row r="33" spans="1:6" s="35" customFormat="1" ht="15" customHeight="1" x14ac:dyDescent="0.2">
      <c r="A33" s="63" t="s">
        <v>55</v>
      </c>
      <c r="B33" s="49" t="s">
        <v>41</v>
      </c>
      <c r="C33" s="60">
        <v>1112</v>
      </c>
      <c r="D33" s="60">
        <v>1171</v>
      </c>
      <c r="E33" s="60">
        <v>1159</v>
      </c>
      <c r="F33" s="60">
        <v>1172</v>
      </c>
    </row>
    <row r="34" spans="1:6" s="35" customFormat="1" ht="15" customHeight="1" x14ac:dyDescent="0.2">
      <c r="A34" s="141" t="s">
        <v>55</v>
      </c>
      <c r="B34" s="137" t="s">
        <v>42</v>
      </c>
      <c r="C34" s="140">
        <v>3521</v>
      </c>
      <c r="D34" s="140">
        <v>3683</v>
      </c>
      <c r="E34" s="140">
        <v>3592</v>
      </c>
      <c r="F34" s="140">
        <v>3736</v>
      </c>
    </row>
    <row r="35" spans="1:6" s="35" customFormat="1" ht="15.75" customHeight="1" x14ac:dyDescent="0.2">
      <c r="B35" s="8"/>
      <c r="C35" s="8"/>
      <c r="D35" s="8"/>
      <c r="E35" s="8"/>
      <c r="F35" s="8"/>
    </row>
  </sheetData>
  <pageMargins left="0.75000000000000011" right="0.75000000000000011" top="1" bottom="1" header="0.5" footer="0.5"/>
  <pageSetup paperSize="0" scale="58" fitToWidth="0" fitToHeight="0" orientation="landscape" horizontalDpi="0" verticalDpi="0" copies="0"/>
  <headerFooter alignWithMargins="0"/>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79"/>
  <sheetViews>
    <sheetView tabSelected="1" zoomScaleNormal="100" workbookViewId="0">
      <pane xSplit="3" ySplit="5" topLeftCell="D29" activePane="bottomRight" state="frozen"/>
      <selection pane="topRight" activeCell="D1" sqref="D1"/>
      <selection pane="bottomLeft" activeCell="A6" sqref="A6"/>
      <selection pane="bottomRight" activeCell="D3" sqref="D3"/>
    </sheetView>
  </sheetViews>
  <sheetFormatPr defaultColWidth="9.140625" defaultRowHeight="15" customHeight="1" x14ac:dyDescent="0.2"/>
  <cols>
    <col min="1" max="1" width="28.28515625" style="2" customWidth="1"/>
    <col min="2" max="2" width="42" style="2" customWidth="1"/>
    <col min="3" max="3" width="42.28515625" style="2" customWidth="1"/>
    <col min="4" max="14" width="9.42578125" style="2" customWidth="1"/>
    <col min="15" max="16" width="13.85546875" style="2" customWidth="1"/>
    <col min="17" max="17" width="9.140625" style="2" customWidth="1"/>
    <col min="18" max="16384" width="9.140625" style="2"/>
  </cols>
  <sheetData>
    <row r="1" spans="1:16" ht="15" customHeight="1" x14ac:dyDescent="0.25">
      <c r="A1" s="1" t="s">
        <v>190</v>
      </c>
    </row>
    <row r="2" spans="1:16" s="33" customFormat="1" ht="15" customHeight="1" x14ac:dyDescent="0.2">
      <c r="A2" s="33" t="s">
        <v>58</v>
      </c>
    </row>
    <row r="3" spans="1:16" s="33" customFormat="1" ht="15" customHeight="1" x14ac:dyDescent="0.2">
      <c r="A3" s="33" t="s">
        <v>202</v>
      </c>
      <c r="D3" s="155"/>
      <c r="E3" s="155"/>
      <c r="F3" s="155"/>
      <c r="G3" s="155"/>
      <c r="H3" s="155"/>
      <c r="I3" s="155"/>
      <c r="J3" s="155"/>
      <c r="K3" s="155"/>
      <c r="L3" s="155"/>
      <c r="M3" s="155"/>
      <c r="N3" s="155"/>
    </row>
    <row r="4" spans="1:16" s="33" customFormat="1" ht="15" customHeight="1" x14ac:dyDescent="0.2">
      <c r="A4" s="33" t="s">
        <v>199</v>
      </c>
      <c r="D4" s="153"/>
      <c r="E4" s="153"/>
      <c r="F4" s="153"/>
      <c r="G4" s="153"/>
      <c r="H4" s="153"/>
      <c r="I4" s="153"/>
      <c r="J4" s="153"/>
      <c r="K4" s="153"/>
      <c r="L4" s="153"/>
      <c r="M4" s="153"/>
      <c r="N4" s="153"/>
    </row>
    <row r="5" spans="1:16" s="35" customFormat="1" ht="51" x14ac:dyDescent="0.2">
      <c r="A5" s="94" t="s">
        <v>59</v>
      </c>
      <c r="B5" s="94" t="s">
        <v>60</v>
      </c>
      <c r="C5" s="93" t="s">
        <v>37</v>
      </c>
      <c r="D5" s="125" t="s">
        <v>165</v>
      </c>
      <c r="E5" s="125" t="s">
        <v>166</v>
      </c>
      <c r="F5" s="125" t="s">
        <v>181</v>
      </c>
      <c r="G5" s="125" t="s">
        <v>167</v>
      </c>
      <c r="H5" s="125" t="s">
        <v>168</v>
      </c>
      <c r="I5" s="125" t="s">
        <v>169</v>
      </c>
      <c r="J5" s="125" t="s">
        <v>170</v>
      </c>
      <c r="K5" s="125" t="s">
        <v>171</v>
      </c>
      <c r="L5" s="125" t="s">
        <v>172</v>
      </c>
      <c r="M5" s="125" t="s">
        <v>173</v>
      </c>
      <c r="N5" s="125" t="s">
        <v>174</v>
      </c>
      <c r="O5" s="142" t="s">
        <v>159</v>
      </c>
      <c r="P5" s="142" t="s">
        <v>160</v>
      </c>
    </row>
    <row r="6" spans="1:16" s="35" customFormat="1" ht="15" customHeight="1" x14ac:dyDescent="0.2">
      <c r="A6" s="2" t="s">
        <v>61</v>
      </c>
      <c r="B6" s="22" t="s">
        <v>62</v>
      </c>
      <c r="C6" s="48" t="s">
        <v>38</v>
      </c>
      <c r="D6" s="36">
        <v>32.306563989732297</v>
      </c>
      <c r="E6" s="36">
        <v>30.802688809806199</v>
      </c>
      <c r="F6" s="36">
        <v>31.038798498122699</v>
      </c>
      <c r="G6" s="36">
        <v>29.969149405024201</v>
      </c>
      <c r="H6" s="36">
        <v>26.6086115142719</v>
      </c>
      <c r="I6" s="36">
        <v>26.045197740113</v>
      </c>
      <c r="J6" s="36">
        <v>29.404714342788701</v>
      </c>
      <c r="K6" s="36">
        <v>28.512053200332499</v>
      </c>
      <c r="L6" s="36">
        <v>28.590135312090791</v>
      </c>
      <c r="M6" s="36">
        <v>24.294308190652501</v>
      </c>
      <c r="N6" s="36">
        <v>19.3000514668039</v>
      </c>
      <c r="O6" s="36">
        <f>N6-D6</f>
        <v>-13.006512522928396</v>
      </c>
      <c r="P6" s="36">
        <f>N6-M6</f>
        <v>-4.9942567238486006</v>
      </c>
    </row>
    <row r="7" spans="1:16" s="35" customFormat="1" ht="15" customHeight="1" x14ac:dyDescent="0.2">
      <c r="A7" s="2" t="s">
        <v>61</v>
      </c>
      <c r="B7" s="22" t="s">
        <v>62</v>
      </c>
      <c r="C7" s="49" t="s">
        <v>39</v>
      </c>
      <c r="D7" s="38">
        <v>2.91146424517594</v>
      </c>
      <c r="E7" s="38">
        <v>3.0757381258023102</v>
      </c>
      <c r="F7" s="38">
        <v>3.0255376344085998</v>
      </c>
      <c r="G7" s="38">
        <v>3.3911764705882401</v>
      </c>
      <c r="H7" s="38">
        <v>3.1018181818181798</v>
      </c>
      <c r="I7" s="38">
        <v>3.53362255965293</v>
      </c>
      <c r="J7" s="38">
        <v>3.96875</v>
      </c>
      <c r="K7" s="38">
        <v>3.6428571428571401</v>
      </c>
      <c r="L7" s="38">
        <v>4.0748091603053433</v>
      </c>
      <c r="M7" s="38">
        <v>4.1352380952380896</v>
      </c>
      <c r="N7" s="38">
        <v>4.0853333333333302</v>
      </c>
      <c r="O7" s="39">
        <f>Index_off_yrs[[#This Row],[2024]]/Index_off_yrs[[#This Row],[2014]]-1</f>
        <v>0.40318856400259628</v>
      </c>
      <c r="P7" s="39">
        <f>Index_off_yrs[[#This Row],[2024]]/Index_off_yrs[[#This Row],[2023]]-1</f>
        <v>-1.2068171349607915E-2</v>
      </c>
    </row>
    <row r="8" spans="1:16" s="35" customFormat="1" ht="15" customHeight="1" x14ac:dyDescent="0.2">
      <c r="A8" s="2" t="s">
        <v>61</v>
      </c>
      <c r="B8" s="22" t="s">
        <v>62</v>
      </c>
      <c r="C8" s="49" t="s">
        <v>40</v>
      </c>
      <c r="D8" s="40">
        <v>2565</v>
      </c>
      <c r="E8" s="40">
        <v>2396</v>
      </c>
      <c r="F8" s="40">
        <v>2251</v>
      </c>
      <c r="G8" s="40">
        <v>2306</v>
      </c>
      <c r="H8" s="40">
        <v>1706</v>
      </c>
      <c r="I8" s="40">
        <v>1629</v>
      </c>
      <c r="J8" s="40">
        <v>2921</v>
      </c>
      <c r="K8" s="40">
        <v>2499</v>
      </c>
      <c r="L8" s="40">
        <v>2669</v>
      </c>
      <c r="M8" s="40">
        <v>2171</v>
      </c>
      <c r="N8" s="40">
        <v>1532</v>
      </c>
      <c r="O8" s="39">
        <f>Index_off_yrs[[#This Row],[2024]]/Index_off_yrs[[#This Row],[2014]]-1</f>
        <v>-0.40272904483430805</v>
      </c>
      <c r="P8" s="39">
        <f>Index_off_yrs[[#This Row],[2024]]/Index_off_yrs[[#This Row],[2023]]-1</f>
        <v>-0.29433440810686318</v>
      </c>
    </row>
    <row r="9" spans="1:16" s="35" customFormat="1" ht="15" customHeight="1" x14ac:dyDescent="0.2">
      <c r="A9" s="2" t="s">
        <v>61</v>
      </c>
      <c r="B9" s="22" t="s">
        <v>62</v>
      </c>
      <c r="C9" s="49" t="s">
        <v>41</v>
      </c>
      <c r="D9" s="40">
        <v>881</v>
      </c>
      <c r="E9" s="40">
        <v>779</v>
      </c>
      <c r="F9" s="40">
        <v>744</v>
      </c>
      <c r="G9" s="40">
        <v>680</v>
      </c>
      <c r="H9" s="40">
        <v>550</v>
      </c>
      <c r="I9" s="40">
        <v>461</v>
      </c>
      <c r="J9" s="40">
        <v>736</v>
      </c>
      <c r="K9" s="40">
        <v>686</v>
      </c>
      <c r="L9" s="40">
        <v>655</v>
      </c>
      <c r="M9" s="40">
        <v>525</v>
      </c>
      <c r="N9" s="40">
        <v>375</v>
      </c>
      <c r="O9" s="39">
        <f>Index_off_yrs[[#This Row],[2024]]/Index_off_yrs[[#This Row],[2014]]-1</f>
        <v>-0.57434733257661752</v>
      </c>
      <c r="P9" s="39">
        <f>Index_off_yrs[[#This Row],[2024]]/Index_off_yrs[[#This Row],[2023]]-1</f>
        <v>-0.2857142857142857</v>
      </c>
    </row>
    <row r="10" spans="1:16" s="35" customFormat="1" ht="15" customHeight="1" x14ac:dyDescent="0.2">
      <c r="A10" s="56" t="s">
        <v>61</v>
      </c>
      <c r="B10" s="51" t="s">
        <v>62</v>
      </c>
      <c r="C10" s="52" t="s">
        <v>42</v>
      </c>
      <c r="D10" s="53">
        <v>2727</v>
      </c>
      <c r="E10" s="53">
        <v>2529</v>
      </c>
      <c r="F10" s="53">
        <v>2397</v>
      </c>
      <c r="G10" s="53">
        <v>2269</v>
      </c>
      <c r="H10" s="53">
        <v>2067</v>
      </c>
      <c r="I10" s="53">
        <v>1770</v>
      </c>
      <c r="J10" s="53">
        <v>2503</v>
      </c>
      <c r="K10" s="53">
        <v>2406</v>
      </c>
      <c r="L10" s="53">
        <v>2291</v>
      </c>
      <c r="M10" s="53">
        <v>2161</v>
      </c>
      <c r="N10" s="53">
        <v>1943</v>
      </c>
      <c r="O10" s="41">
        <f>Index_off_yrs[[#This Row],[2024]]/Index_off_yrs[[#This Row],[2014]]-1</f>
        <v>-0.28749541620828745</v>
      </c>
      <c r="P10" s="41">
        <f>Index_off_yrs[[#This Row],[2024]]/Index_off_yrs[[#This Row],[2023]]-1</f>
        <v>-0.10087922258213788</v>
      </c>
    </row>
    <row r="11" spans="1:16" s="35" customFormat="1" ht="15" customHeight="1" x14ac:dyDescent="0.2">
      <c r="A11" s="2" t="s">
        <v>61</v>
      </c>
      <c r="B11" s="22" t="s">
        <v>63</v>
      </c>
      <c r="C11" s="48" t="s">
        <v>38</v>
      </c>
      <c r="D11" s="36">
        <v>13.7447405329593</v>
      </c>
      <c r="E11" s="36">
        <v>15.1026392961877</v>
      </c>
      <c r="F11" s="36">
        <v>15.2080344332855</v>
      </c>
      <c r="G11" s="36">
        <v>13.1699846860643</v>
      </c>
      <c r="H11" s="36">
        <v>14.9674620390456</v>
      </c>
      <c r="I11" s="36">
        <v>9.8412698412698401</v>
      </c>
      <c r="J11" s="36">
        <v>10.380622837370201</v>
      </c>
      <c r="K11" s="36">
        <v>6.8493150684931496</v>
      </c>
      <c r="L11" s="36">
        <v>8.6757990867579906</v>
      </c>
      <c r="M11" s="36">
        <v>8.4656084656084705</v>
      </c>
      <c r="N11" s="36">
        <v>9.1324200913241995</v>
      </c>
      <c r="O11" s="36">
        <f>N11-D11</f>
        <v>-4.6123204416351005</v>
      </c>
      <c r="P11" s="36">
        <f>N11-M11</f>
        <v>0.66681162571572905</v>
      </c>
    </row>
    <row r="12" spans="1:16" s="35" customFormat="1" ht="15" customHeight="1" x14ac:dyDescent="0.2">
      <c r="A12" s="2" t="s">
        <v>61</v>
      </c>
      <c r="B12" s="22" t="s">
        <v>63</v>
      </c>
      <c r="C12" s="49" t="s">
        <v>39</v>
      </c>
      <c r="D12" s="38">
        <v>2.43877551020408</v>
      </c>
      <c r="E12" s="38">
        <v>2.3495145631068</v>
      </c>
      <c r="F12" s="38">
        <v>3.0849056603773599</v>
      </c>
      <c r="G12" s="38">
        <v>2.7209302325581399</v>
      </c>
      <c r="H12" s="38">
        <v>2.63768115942029</v>
      </c>
      <c r="I12" s="38">
        <v>3</v>
      </c>
      <c r="J12" s="38">
        <v>2.43333333333333</v>
      </c>
      <c r="K12" s="38" t="s">
        <v>57</v>
      </c>
      <c r="L12" s="38" t="s">
        <v>57</v>
      </c>
      <c r="M12" s="38" t="s">
        <v>57</v>
      </c>
      <c r="N12" s="38" t="s">
        <v>57</v>
      </c>
      <c r="O12" s="38" t="s">
        <v>57</v>
      </c>
      <c r="P12" s="38" t="s">
        <v>57</v>
      </c>
    </row>
    <row r="13" spans="1:16" s="35" customFormat="1" ht="15" customHeight="1" x14ac:dyDescent="0.2">
      <c r="A13" s="2" t="s">
        <v>61</v>
      </c>
      <c r="B13" s="22" t="s">
        <v>63</v>
      </c>
      <c r="C13" s="49" t="s">
        <v>40</v>
      </c>
      <c r="D13" s="40">
        <v>239</v>
      </c>
      <c r="E13" s="40">
        <v>242</v>
      </c>
      <c r="F13" s="40">
        <v>327</v>
      </c>
      <c r="G13" s="40">
        <v>234</v>
      </c>
      <c r="H13" s="40">
        <v>182</v>
      </c>
      <c r="I13" s="40">
        <v>93</v>
      </c>
      <c r="J13" s="40">
        <v>73</v>
      </c>
      <c r="K13" s="40">
        <v>63</v>
      </c>
      <c r="L13" s="40">
        <v>57</v>
      </c>
      <c r="M13" s="40">
        <v>28</v>
      </c>
      <c r="N13" s="40">
        <v>43</v>
      </c>
      <c r="O13" s="39">
        <f>Index_off_yrs[[#This Row],[2024]]/Index_off_yrs[[#This Row],[2014]]-1</f>
        <v>-0.82008368200836823</v>
      </c>
      <c r="P13" s="39">
        <f>Index_off_yrs[[#This Row],[2024]]/Index_off_yrs[[#This Row],[2023]]-1</f>
        <v>0.53571428571428581</v>
      </c>
    </row>
    <row r="14" spans="1:16" s="35" customFormat="1" ht="15" customHeight="1" x14ac:dyDescent="0.2">
      <c r="A14" s="2" t="s">
        <v>61</v>
      </c>
      <c r="B14" s="22" t="s">
        <v>63</v>
      </c>
      <c r="C14" s="49" t="s">
        <v>41</v>
      </c>
      <c r="D14" s="40">
        <v>98</v>
      </c>
      <c r="E14" s="40">
        <v>103</v>
      </c>
      <c r="F14" s="40">
        <v>106</v>
      </c>
      <c r="G14" s="40">
        <v>86</v>
      </c>
      <c r="H14" s="40">
        <v>69</v>
      </c>
      <c r="I14" s="40">
        <v>31</v>
      </c>
      <c r="J14" s="40">
        <v>30</v>
      </c>
      <c r="K14" s="40">
        <v>15</v>
      </c>
      <c r="L14" s="40">
        <v>19</v>
      </c>
      <c r="M14" s="40">
        <v>16</v>
      </c>
      <c r="N14" s="40">
        <v>20</v>
      </c>
      <c r="O14" s="39">
        <f>Index_off_yrs[[#This Row],[2024]]/Index_off_yrs[[#This Row],[2014]]-1</f>
        <v>-0.79591836734693877</v>
      </c>
      <c r="P14" s="39">
        <f>Index_off_yrs[[#This Row],[2024]]/Index_off_yrs[[#This Row],[2023]]-1</f>
        <v>0.25</v>
      </c>
    </row>
    <row r="15" spans="1:16" s="35" customFormat="1" ht="15" customHeight="1" x14ac:dyDescent="0.2">
      <c r="A15" s="56" t="s">
        <v>61</v>
      </c>
      <c r="B15" s="51" t="s">
        <v>63</v>
      </c>
      <c r="C15" s="52" t="s">
        <v>42</v>
      </c>
      <c r="D15" s="53">
        <v>713</v>
      </c>
      <c r="E15" s="53">
        <v>682</v>
      </c>
      <c r="F15" s="53">
        <v>697</v>
      </c>
      <c r="G15" s="53">
        <v>653</v>
      </c>
      <c r="H15" s="53">
        <v>461</v>
      </c>
      <c r="I15" s="53">
        <v>315</v>
      </c>
      <c r="J15" s="53">
        <v>289</v>
      </c>
      <c r="K15" s="53">
        <v>219</v>
      </c>
      <c r="L15" s="53">
        <v>219</v>
      </c>
      <c r="M15" s="53">
        <v>189</v>
      </c>
      <c r="N15" s="53">
        <v>219</v>
      </c>
      <c r="O15" s="41">
        <f>Index_off_yrs[[#This Row],[2024]]/Index_off_yrs[[#This Row],[2014]]-1</f>
        <v>-0.69284712482468436</v>
      </c>
      <c r="P15" s="41">
        <f>Index_off_yrs[[#This Row],[2024]]/Index_off_yrs[[#This Row],[2023]]-1</f>
        <v>0.15873015873015883</v>
      </c>
    </row>
    <row r="16" spans="1:16" s="35" customFormat="1" ht="15" customHeight="1" x14ac:dyDescent="0.2">
      <c r="A16" s="2" t="s">
        <v>61</v>
      </c>
      <c r="B16" s="22" t="s">
        <v>64</v>
      </c>
      <c r="C16" s="48" t="s">
        <v>38</v>
      </c>
      <c r="D16" s="36">
        <v>44.090663788451202</v>
      </c>
      <c r="E16" s="36">
        <v>46.731780616078098</v>
      </c>
      <c r="F16" s="36">
        <v>45.9701492537313</v>
      </c>
      <c r="G16" s="36">
        <v>44.327485380116997</v>
      </c>
      <c r="H16" s="36">
        <v>40.876656472986802</v>
      </c>
      <c r="I16" s="36">
        <v>39.893048128342201</v>
      </c>
      <c r="J16" s="36">
        <v>37.565217391304301</v>
      </c>
      <c r="K16" s="36">
        <v>30.668983492615101</v>
      </c>
      <c r="L16" s="36">
        <v>31.009615384615387</v>
      </c>
      <c r="M16" s="36">
        <v>37.858032378580297</v>
      </c>
      <c r="N16" s="36">
        <v>32.7533265097236</v>
      </c>
      <c r="O16" s="36">
        <f>N16-D16</f>
        <v>-11.337337278727603</v>
      </c>
      <c r="P16" s="36">
        <f>N16-M16</f>
        <v>-5.1047058688566977</v>
      </c>
    </row>
    <row r="17" spans="1:16" s="35" customFormat="1" ht="15" customHeight="1" x14ac:dyDescent="0.2">
      <c r="A17" s="2" t="s">
        <v>61</v>
      </c>
      <c r="B17" s="22" t="s">
        <v>64</v>
      </c>
      <c r="C17" s="49" t="s">
        <v>39</v>
      </c>
      <c r="D17" s="38">
        <v>3.1089351285189699</v>
      </c>
      <c r="E17" s="38">
        <v>3.0321543408360099</v>
      </c>
      <c r="F17" s="38">
        <v>3.4264069264069299</v>
      </c>
      <c r="G17" s="38">
        <v>3.8205804749340402</v>
      </c>
      <c r="H17" s="38">
        <v>3.7930174563591001</v>
      </c>
      <c r="I17" s="38">
        <v>3.8498659517426299</v>
      </c>
      <c r="J17" s="38">
        <v>3.4212962962962998</v>
      </c>
      <c r="K17" s="38">
        <v>3.0141643059490102</v>
      </c>
      <c r="L17" s="38">
        <v>3.3449612403100777</v>
      </c>
      <c r="M17" s="38">
        <v>3.6875</v>
      </c>
      <c r="N17" s="38">
        <v>3.9093749999999998</v>
      </c>
      <c r="O17" s="39">
        <f>Index_off_yrs[[#This Row],[2024]]/Index_off_yrs[[#This Row],[2014]]-1</f>
        <v>0.25746432086614246</v>
      </c>
      <c r="P17" s="39">
        <f>Index_off_yrs[[#This Row],[2024]]/Index_off_yrs[[#This Row],[2023]]-1</f>
        <v>6.0169491525423613E-2</v>
      </c>
    </row>
    <row r="18" spans="1:16" s="35" customFormat="1" ht="15" customHeight="1" x14ac:dyDescent="0.2">
      <c r="A18" s="2" t="s">
        <v>61</v>
      </c>
      <c r="B18" s="22" t="s">
        <v>64</v>
      </c>
      <c r="C18" s="49" t="s">
        <v>40</v>
      </c>
      <c r="D18" s="40">
        <v>2540</v>
      </c>
      <c r="E18" s="40">
        <v>1886</v>
      </c>
      <c r="F18" s="40">
        <v>1583</v>
      </c>
      <c r="G18" s="40">
        <v>1448</v>
      </c>
      <c r="H18" s="40">
        <v>1521</v>
      </c>
      <c r="I18" s="40">
        <v>1436</v>
      </c>
      <c r="J18" s="40">
        <v>1478</v>
      </c>
      <c r="K18" s="40">
        <v>1064</v>
      </c>
      <c r="L18" s="40">
        <v>863</v>
      </c>
      <c r="M18" s="40">
        <v>1121</v>
      </c>
      <c r="N18" s="40">
        <v>1251</v>
      </c>
      <c r="O18" s="39">
        <f>Index_off_yrs[[#This Row],[2024]]/Index_off_yrs[[#This Row],[2014]]-1</f>
        <v>-0.50748031496062995</v>
      </c>
      <c r="P18" s="39">
        <f>Index_off_yrs[[#This Row],[2024]]/Index_off_yrs[[#This Row],[2023]]-1</f>
        <v>0.11596788581623541</v>
      </c>
    </row>
    <row r="19" spans="1:16" s="35" customFormat="1" ht="15" customHeight="1" x14ac:dyDescent="0.2">
      <c r="A19" s="2" t="s">
        <v>61</v>
      </c>
      <c r="B19" s="22" t="s">
        <v>64</v>
      </c>
      <c r="C19" s="49" t="s">
        <v>41</v>
      </c>
      <c r="D19" s="40">
        <v>817</v>
      </c>
      <c r="E19" s="40">
        <v>622</v>
      </c>
      <c r="F19" s="40">
        <v>462</v>
      </c>
      <c r="G19" s="40">
        <v>379</v>
      </c>
      <c r="H19" s="40">
        <v>401</v>
      </c>
      <c r="I19" s="40">
        <v>373</v>
      </c>
      <c r="J19" s="40">
        <v>432</v>
      </c>
      <c r="K19" s="40">
        <v>353</v>
      </c>
      <c r="L19" s="40">
        <v>258</v>
      </c>
      <c r="M19" s="40">
        <v>304</v>
      </c>
      <c r="N19" s="40">
        <v>320</v>
      </c>
      <c r="O19" s="39">
        <f>Index_off_yrs[[#This Row],[2024]]/Index_off_yrs[[#This Row],[2014]]-1</f>
        <v>-0.6083231334149326</v>
      </c>
      <c r="P19" s="39">
        <f>Index_off_yrs[[#This Row],[2024]]/Index_off_yrs[[#This Row],[2023]]-1</f>
        <v>5.2631578947368363E-2</v>
      </c>
    </row>
    <row r="20" spans="1:16" s="35" customFormat="1" ht="15" customHeight="1" x14ac:dyDescent="0.2">
      <c r="A20" s="56" t="s">
        <v>61</v>
      </c>
      <c r="B20" s="51" t="s">
        <v>64</v>
      </c>
      <c r="C20" s="52" t="s">
        <v>42</v>
      </c>
      <c r="D20" s="53">
        <v>1853</v>
      </c>
      <c r="E20" s="53">
        <v>1331</v>
      </c>
      <c r="F20" s="53">
        <v>1005</v>
      </c>
      <c r="G20" s="53">
        <v>855</v>
      </c>
      <c r="H20" s="53">
        <v>981</v>
      </c>
      <c r="I20" s="53">
        <v>935</v>
      </c>
      <c r="J20" s="53">
        <v>1150</v>
      </c>
      <c r="K20" s="53">
        <v>1151</v>
      </c>
      <c r="L20" s="53">
        <v>832</v>
      </c>
      <c r="M20" s="53">
        <v>803</v>
      </c>
      <c r="N20" s="53">
        <v>977</v>
      </c>
      <c r="O20" s="41">
        <f>Index_off_yrs[[#This Row],[2024]]/Index_off_yrs[[#This Row],[2014]]-1</f>
        <v>-0.47274689692390715</v>
      </c>
      <c r="P20" s="41">
        <f>Index_off_yrs[[#This Row],[2024]]/Index_off_yrs[[#This Row],[2023]]-1</f>
        <v>0.2166874221668742</v>
      </c>
    </row>
    <row r="21" spans="1:16" s="35" customFormat="1" ht="15" customHeight="1" x14ac:dyDescent="0.2">
      <c r="A21" s="2" t="s">
        <v>61</v>
      </c>
      <c r="B21" s="22" t="s">
        <v>65</v>
      </c>
      <c r="C21" s="48" t="s">
        <v>38</v>
      </c>
      <c r="D21" s="36">
        <v>47.302252488213703</v>
      </c>
      <c r="E21" s="36">
        <v>47.733089579524702</v>
      </c>
      <c r="F21" s="36">
        <v>47.055984555984601</v>
      </c>
      <c r="G21" s="36">
        <v>46.342585493022497</v>
      </c>
      <c r="H21" s="36">
        <v>44.203989461798997</v>
      </c>
      <c r="I21" s="36">
        <v>44.924353343094197</v>
      </c>
      <c r="J21" s="36">
        <v>41.145181476846098</v>
      </c>
      <c r="K21" s="36">
        <v>37.208147044212602</v>
      </c>
      <c r="L21" s="36">
        <v>42.728531855955673</v>
      </c>
      <c r="M21" s="36">
        <v>44.427001569858703</v>
      </c>
      <c r="N21" s="36">
        <v>44.1281138790036</v>
      </c>
      <c r="O21" s="36">
        <f>N21-D21</f>
        <v>-3.1741386092101038</v>
      </c>
      <c r="P21" s="36">
        <f>N21-M21</f>
        <v>-0.29888769085510347</v>
      </c>
    </row>
    <row r="22" spans="1:16" s="35" customFormat="1" ht="15" customHeight="1" x14ac:dyDescent="0.2">
      <c r="A22" s="2" t="s">
        <v>61</v>
      </c>
      <c r="B22" s="22" t="s">
        <v>65</v>
      </c>
      <c r="C22" s="49" t="s">
        <v>39</v>
      </c>
      <c r="D22" s="38">
        <v>3.6065495965828198</v>
      </c>
      <c r="E22" s="38">
        <v>3.9800842589046299</v>
      </c>
      <c r="F22" s="38">
        <v>4.2125641025640999</v>
      </c>
      <c r="G22" s="38">
        <v>4.4629384513567203</v>
      </c>
      <c r="H22" s="38">
        <v>4.7032779906343096</v>
      </c>
      <c r="I22" s="38">
        <v>4.5073329712112997</v>
      </c>
      <c r="J22" s="38">
        <v>4.1285171102661602</v>
      </c>
      <c r="K22" s="38">
        <v>4.08411214953271</v>
      </c>
      <c r="L22" s="38">
        <v>5.2884927066450569</v>
      </c>
      <c r="M22" s="38">
        <v>5.2049469964664299</v>
      </c>
      <c r="N22" s="38">
        <v>5.5544354838709697</v>
      </c>
      <c r="O22" s="39">
        <f>Index_off_yrs[[#This Row],[2024]]/Index_off_yrs[[#This Row],[2014]]-1</f>
        <v>0.54009679754127271</v>
      </c>
      <c r="P22" s="39">
        <f>Index_off_yrs[[#This Row],[2024]]/Index_off_yrs[[#This Row],[2023]]-1</f>
        <v>6.7145445984714724E-2</v>
      </c>
    </row>
    <row r="23" spans="1:16" s="35" customFormat="1" ht="15" customHeight="1" x14ac:dyDescent="0.2">
      <c r="A23" s="2" t="s">
        <v>61</v>
      </c>
      <c r="B23" s="22" t="s">
        <v>65</v>
      </c>
      <c r="C23" s="49" t="s">
        <v>40</v>
      </c>
      <c r="D23" s="40">
        <v>22797</v>
      </c>
      <c r="E23" s="40">
        <v>20784</v>
      </c>
      <c r="F23" s="40">
        <v>16429</v>
      </c>
      <c r="G23" s="40">
        <v>13487</v>
      </c>
      <c r="H23" s="40">
        <v>11048</v>
      </c>
      <c r="I23" s="40">
        <v>8298</v>
      </c>
      <c r="J23" s="40">
        <v>5429</v>
      </c>
      <c r="K23" s="40">
        <v>3059</v>
      </c>
      <c r="L23" s="40">
        <v>3263</v>
      </c>
      <c r="M23" s="40">
        <v>4419</v>
      </c>
      <c r="N23" s="40">
        <v>5510</v>
      </c>
      <c r="O23" s="39">
        <f>Index_off_yrs[[#This Row],[2024]]/Index_off_yrs[[#This Row],[2014]]-1</f>
        <v>-0.75830153090318908</v>
      </c>
      <c r="P23" s="39">
        <f>Index_off_yrs[[#This Row],[2024]]/Index_off_yrs[[#This Row],[2023]]-1</f>
        <v>0.24688843629780499</v>
      </c>
    </row>
    <row r="24" spans="1:16" s="35" customFormat="1" ht="15" customHeight="1" x14ac:dyDescent="0.2">
      <c r="A24" s="2" t="s">
        <v>61</v>
      </c>
      <c r="B24" s="22" t="s">
        <v>65</v>
      </c>
      <c r="C24" s="49" t="s">
        <v>41</v>
      </c>
      <c r="D24" s="40">
        <v>6321</v>
      </c>
      <c r="E24" s="40">
        <v>5222</v>
      </c>
      <c r="F24" s="40">
        <v>3900</v>
      </c>
      <c r="G24" s="40">
        <v>3022</v>
      </c>
      <c r="H24" s="40">
        <v>2349</v>
      </c>
      <c r="I24" s="40">
        <v>1841</v>
      </c>
      <c r="J24" s="40">
        <v>1315</v>
      </c>
      <c r="K24" s="40">
        <v>749</v>
      </c>
      <c r="L24" s="40">
        <v>617</v>
      </c>
      <c r="M24" s="40">
        <v>849</v>
      </c>
      <c r="N24" s="40">
        <v>992</v>
      </c>
      <c r="O24" s="39">
        <f>Index_off_yrs[[#This Row],[2024]]/Index_off_yrs[[#This Row],[2014]]-1</f>
        <v>-0.84306280651795595</v>
      </c>
      <c r="P24" s="39">
        <f>Index_off_yrs[[#This Row],[2024]]/Index_off_yrs[[#This Row],[2023]]-1</f>
        <v>0.16843345111896357</v>
      </c>
    </row>
    <row r="25" spans="1:16" s="35" customFormat="1" ht="15" customHeight="1" x14ac:dyDescent="0.2">
      <c r="A25" s="56" t="s">
        <v>61</v>
      </c>
      <c r="B25" s="51" t="s">
        <v>65</v>
      </c>
      <c r="C25" s="52" t="s">
        <v>42</v>
      </c>
      <c r="D25" s="53">
        <v>13363</v>
      </c>
      <c r="E25" s="53">
        <v>10940</v>
      </c>
      <c r="F25" s="53">
        <v>8288</v>
      </c>
      <c r="G25" s="53">
        <v>6521</v>
      </c>
      <c r="H25" s="53">
        <v>5314</v>
      </c>
      <c r="I25" s="53">
        <v>4098</v>
      </c>
      <c r="J25" s="53">
        <v>3196</v>
      </c>
      <c r="K25" s="53">
        <v>2013</v>
      </c>
      <c r="L25" s="53">
        <v>1444</v>
      </c>
      <c r="M25" s="53">
        <v>1911</v>
      </c>
      <c r="N25" s="53">
        <v>2248</v>
      </c>
      <c r="O25" s="41">
        <f>Index_off_yrs[[#This Row],[2024]]/Index_off_yrs[[#This Row],[2014]]-1</f>
        <v>-0.83177430217765469</v>
      </c>
      <c r="P25" s="41">
        <f>Index_off_yrs[[#This Row],[2024]]/Index_off_yrs[[#This Row],[2023]]-1</f>
        <v>0.17634746206174778</v>
      </c>
    </row>
    <row r="26" spans="1:16" s="35" customFormat="1" ht="15" customHeight="1" x14ac:dyDescent="0.2">
      <c r="A26" s="2" t="s">
        <v>61</v>
      </c>
      <c r="B26" s="22" t="s">
        <v>66</v>
      </c>
      <c r="C26" s="48" t="s">
        <v>38</v>
      </c>
      <c r="D26" s="36">
        <v>43.532889874353302</v>
      </c>
      <c r="E26" s="36">
        <v>40.384615384615401</v>
      </c>
      <c r="F26" s="36">
        <v>39.036755386565297</v>
      </c>
      <c r="G26" s="36">
        <v>38.230884557721097</v>
      </c>
      <c r="H26" s="36">
        <v>37.269372693726901</v>
      </c>
      <c r="I26" s="36">
        <v>33.957845433255301</v>
      </c>
      <c r="J26" s="36">
        <v>37.283236994219699</v>
      </c>
      <c r="K26" s="36">
        <v>36.032388663967602</v>
      </c>
      <c r="L26" s="36">
        <v>43.981481481481481</v>
      </c>
      <c r="M26" s="36">
        <v>34.532374100719402</v>
      </c>
      <c r="N26" s="36">
        <v>35</v>
      </c>
      <c r="O26" s="36">
        <f>N26-D26</f>
        <v>-8.5328898743533017</v>
      </c>
      <c r="P26" s="36">
        <f>N26-M26</f>
        <v>0.46762589928059839</v>
      </c>
    </row>
    <row r="27" spans="1:16" s="35" customFormat="1" ht="15" customHeight="1" x14ac:dyDescent="0.2">
      <c r="A27" s="2" t="s">
        <v>61</v>
      </c>
      <c r="B27" s="22" t="s">
        <v>66</v>
      </c>
      <c r="C27" s="49" t="s">
        <v>39</v>
      </c>
      <c r="D27" s="38">
        <v>3.3786078098472001</v>
      </c>
      <c r="E27" s="38">
        <v>3.3720238095238102</v>
      </c>
      <c r="F27" s="38">
        <v>4.0064935064935101</v>
      </c>
      <c r="G27" s="38">
        <v>3.6666666666666701</v>
      </c>
      <c r="H27" s="38">
        <v>3.9801980198019802</v>
      </c>
      <c r="I27" s="38">
        <v>4.1586206896551703</v>
      </c>
      <c r="J27" s="38">
        <v>3.86046511627907</v>
      </c>
      <c r="K27" s="38">
        <v>3.82022471910112</v>
      </c>
      <c r="L27" s="38">
        <v>3.9157894736842107</v>
      </c>
      <c r="M27" s="38">
        <v>7.125</v>
      </c>
      <c r="N27" s="38">
        <v>5.28571428571429</v>
      </c>
      <c r="O27" s="39">
        <f>Index_off_yrs[[#This Row],[2024]]/Index_off_yrs[[#This Row],[2014]]-1</f>
        <v>0.56446518305814841</v>
      </c>
      <c r="P27" s="39">
        <f>Index_off_yrs[[#This Row],[2024]]/Index_off_yrs[[#This Row],[2023]]-1</f>
        <v>-0.25814536340852068</v>
      </c>
    </row>
    <row r="28" spans="1:16" s="35" customFormat="1" ht="15" customHeight="1" x14ac:dyDescent="0.2">
      <c r="A28" s="2" t="s">
        <v>61</v>
      </c>
      <c r="B28" s="22" t="s">
        <v>66</v>
      </c>
      <c r="C28" s="49" t="s">
        <v>40</v>
      </c>
      <c r="D28" s="40">
        <v>1990</v>
      </c>
      <c r="E28" s="40">
        <v>1133</v>
      </c>
      <c r="F28" s="40">
        <v>1234</v>
      </c>
      <c r="G28" s="40">
        <v>935</v>
      </c>
      <c r="H28" s="40">
        <v>804</v>
      </c>
      <c r="I28" s="40">
        <v>603</v>
      </c>
      <c r="J28" s="40">
        <v>498</v>
      </c>
      <c r="K28" s="40">
        <v>340</v>
      </c>
      <c r="L28" s="40">
        <v>372</v>
      </c>
      <c r="M28" s="40">
        <v>684</v>
      </c>
      <c r="N28" s="40">
        <v>444</v>
      </c>
      <c r="O28" s="39">
        <f>Index_off_yrs[[#This Row],[2024]]/Index_off_yrs[[#This Row],[2014]]-1</f>
        <v>-0.77688442211055275</v>
      </c>
      <c r="P28" s="39">
        <f>Index_off_yrs[[#This Row],[2024]]/Index_off_yrs[[#This Row],[2023]]-1</f>
        <v>-0.35087719298245612</v>
      </c>
    </row>
    <row r="29" spans="1:16" s="35" customFormat="1" ht="15" customHeight="1" x14ac:dyDescent="0.2">
      <c r="A29" s="2" t="s">
        <v>61</v>
      </c>
      <c r="B29" s="22" t="s">
        <v>66</v>
      </c>
      <c r="C29" s="49" t="s">
        <v>41</v>
      </c>
      <c r="D29" s="40">
        <v>589</v>
      </c>
      <c r="E29" s="40">
        <v>336</v>
      </c>
      <c r="F29" s="40">
        <v>308</v>
      </c>
      <c r="G29" s="40">
        <v>255</v>
      </c>
      <c r="H29" s="40">
        <v>202</v>
      </c>
      <c r="I29" s="40">
        <v>145</v>
      </c>
      <c r="J29" s="40">
        <v>129</v>
      </c>
      <c r="K29" s="40">
        <v>89</v>
      </c>
      <c r="L29" s="40">
        <v>95</v>
      </c>
      <c r="M29" s="40">
        <v>96</v>
      </c>
      <c r="N29" s="40">
        <v>84</v>
      </c>
      <c r="O29" s="39">
        <f>Index_off_yrs[[#This Row],[2024]]/Index_off_yrs[[#This Row],[2014]]-1</f>
        <v>-0.85738539898132426</v>
      </c>
      <c r="P29" s="39">
        <f>Index_off_yrs[[#This Row],[2024]]/Index_off_yrs[[#This Row],[2023]]-1</f>
        <v>-0.125</v>
      </c>
    </row>
    <row r="30" spans="1:16" s="35" customFormat="1" ht="15" customHeight="1" x14ac:dyDescent="0.2">
      <c r="A30" s="56" t="s">
        <v>61</v>
      </c>
      <c r="B30" s="51" t="s">
        <v>66</v>
      </c>
      <c r="C30" s="52" t="s">
        <v>42</v>
      </c>
      <c r="D30" s="53">
        <v>1353</v>
      </c>
      <c r="E30" s="53">
        <v>832</v>
      </c>
      <c r="F30" s="53">
        <v>789</v>
      </c>
      <c r="G30" s="53">
        <v>667</v>
      </c>
      <c r="H30" s="53">
        <v>542</v>
      </c>
      <c r="I30" s="53">
        <v>427</v>
      </c>
      <c r="J30" s="53">
        <v>346</v>
      </c>
      <c r="K30" s="53">
        <v>247</v>
      </c>
      <c r="L30" s="53">
        <v>216</v>
      </c>
      <c r="M30" s="53">
        <v>278</v>
      </c>
      <c r="N30" s="53">
        <v>240</v>
      </c>
      <c r="O30" s="41">
        <f>Index_off_yrs[[#This Row],[2024]]/Index_off_yrs[[#This Row],[2014]]-1</f>
        <v>-0.82261640798226165</v>
      </c>
      <c r="P30" s="41">
        <f>Index_off_yrs[[#This Row],[2024]]/Index_off_yrs[[#This Row],[2023]]-1</f>
        <v>-0.13669064748201443</v>
      </c>
    </row>
    <row r="31" spans="1:16" s="35" customFormat="1" ht="15" customHeight="1" x14ac:dyDescent="0.2">
      <c r="A31" s="2" t="s">
        <v>67</v>
      </c>
      <c r="B31" s="22" t="s">
        <v>68</v>
      </c>
      <c r="C31" s="48" t="s">
        <v>38</v>
      </c>
      <c r="D31" s="36">
        <v>38.374398187482299</v>
      </c>
      <c r="E31" s="36">
        <v>38.225723582805301</v>
      </c>
      <c r="F31" s="36">
        <v>40.035234529839201</v>
      </c>
      <c r="G31" s="36">
        <v>40.7849829351536</v>
      </c>
      <c r="H31" s="36">
        <v>39.048423423423401</v>
      </c>
      <c r="I31" s="36">
        <v>38.957253886010399</v>
      </c>
      <c r="J31" s="36">
        <v>36.772216547497401</v>
      </c>
      <c r="K31" s="36">
        <v>35.425268373245302</v>
      </c>
      <c r="L31" s="36">
        <v>36.645636172450054</v>
      </c>
      <c r="M31" s="36">
        <v>38.527084601338998</v>
      </c>
      <c r="N31" s="36">
        <v>37.1734762223711</v>
      </c>
      <c r="O31" s="36">
        <f>N31-D31</f>
        <v>-1.2009219651111991</v>
      </c>
      <c r="P31" s="36">
        <f>N31-M31</f>
        <v>-1.3536083789678983</v>
      </c>
    </row>
    <row r="32" spans="1:16" s="35" customFormat="1" ht="15" customHeight="1" x14ac:dyDescent="0.2">
      <c r="A32" s="2" t="s">
        <v>67</v>
      </c>
      <c r="B32" s="22" t="s">
        <v>68</v>
      </c>
      <c r="C32" s="49" t="s">
        <v>39</v>
      </c>
      <c r="D32" s="38">
        <v>2.8461254612546099</v>
      </c>
      <c r="E32" s="38">
        <v>3.0542114695340499</v>
      </c>
      <c r="F32" s="38">
        <v>3.2695269526952702</v>
      </c>
      <c r="G32" s="38">
        <v>3.3179916317991598</v>
      </c>
      <c r="H32" s="38">
        <v>3.4160057678442701</v>
      </c>
      <c r="I32" s="38">
        <v>3.2610141313383201</v>
      </c>
      <c r="J32" s="38">
        <v>2.8898148148148102</v>
      </c>
      <c r="K32" s="38">
        <v>3.1491841491841499</v>
      </c>
      <c r="L32" s="38">
        <v>3.3443328550932567</v>
      </c>
      <c r="M32" s="38">
        <v>3.4107424960505499</v>
      </c>
      <c r="N32" s="38">
        <v>3.44324324324324</v>
      </c>
      <c r="O32" s="39">
        <f>Index_off_yrs[[#This Row],[2024]]/Index_off_yrs[[#This Row],[2014]]-1</f>
        <v>0.20980023197059361</v>
      </c>
      <c r="P32" s="39">
        <f>Index_off_yrs[[#This Row],[2024]]/Index_off_yrs[[#This Row],[2023]]-1</f>
        <v>9.5289360690009595E-3</v>
      </c>
    </row>
    <row r="33" spans="1:16" s="35" customFormat="1" ht="15" customHeight="1" x14ac:dyDescent="0.2">
      <c r="A33" s="2" t="s">
        <v>67</v>
      </c>
      <c r="B33" s="22" t="s">
        <v>68</v>
      </c>
      <c r="C33" s="49" t="s">
        <v>40</v>
      </c>
      <c r="D33" s="40">
        <v>7713</v>
      </c>
      <c r="E33" s="40">
        <v>6817</v>
      </c>
      <c r="F33" s="40">
        <v>5944</v>
      </c>
      <c r="G33" s="40">
        <v>5551</v>
      </c>
      <c r="H33" s="40">
        <v>4738</v>
      </c>
      <c r="I33" s="40">
        <v>3923</v>
      </c>
      <c r="J33" s="40">
        <v>3121</v>
      </c>
      <c r="K33" s="40">
        <v>2702</v>
      </c>
      <c r="L33" s="40">
        <v>2331</v>
      </c>
      <c r="M33" s="40">
        <v>2159</v>
      </c>
      <c r="N33" s="40">
        <v>1911</v>
      </c>
      <c r="O33" s="39">
        <f>Index_off_yrs[[#This Row],[2024]]/Index_off_yrs[[#This Row],[2014]]-1</f>
        <v>-0.75223648385842079</v>
      </c>
      <c r="P33" s="39">
        <f>Index_off_yrs[[#This Row],[2024]]/Index_off_yrs[[#This Row],[2023]]-1</f>
        <v>-0.11486799444187124</v>
      </c>
    </row>
    <row r="34" spans="1:16" s="35" customFormat="1" ht="15" customHeight="1" x14ac:dyDescent="0.2">
      <c r="A34" s="2" t="s">
        <v>67</v>
      </c>
      <c r="B34" s="22" t="s">
        <v>68</v>
      </c>
      <c r="C34" s="49" t="s">
        <v>41</v>
      </c>
      <c r="D34" s="40">
        <v>2710</v>
      </c>
      <c r="E34" s="40">
        <v>2232</v>
      </c>
      <c r="F34" s="40">
        <v>1818</v>
      </c>
      <c r="G34" s="40">
        <v>1673</v>
      </c>
      <c r="H34" s="40">
        <v>1387</v>
      </c>
      <c r="I34" s="40">
        <v>1203</v>
      </c>
      <c r="J34" s="40">
        <v>1080</v>
      </c>
      <c r="K34" s="40">
        <v>858</v>
      </c>
      <c r="L34" s="40">
        <v>697</v>
      </c>
      <c r="M34" s="40">
        <v>633</v>
      </c>
      <c r="N34" s="40">
        <v>555</v>
      </c>
      <c r="O34" s="39">
        <f>Index_off_yrs[[#This Row],[2024]]/Index_off_yrs[[#This Row],[2014]]-1</f>
        <v>-0.79520295202952029</v>
      </c>
      <c r="P34" s="39">
        <f>Index_off_yrs[[#This Row],[2024]]/Index_off_yrs[[#This Row],[2023]]-1</f>
        <v>-0.12322274881516593</v>
      </c>
    </row>
    <row r="35" spans="1:16" s="35" customFormat="1" ht="15" customHeight="1" x14ac:dyDescent="0.2">
      <c r="A35" s="56" t="s">
        <v>67</v>
      </c>
      <c r="B35" s="51" t="s">
        <v>68</v>
      </c>
      <c r="C35" s="52" t="s">
        <v>42</v>
      </c>
      <c r="D35" s="53">
        <v>7062</v>
      </c>
      <c r="E35" s="53">
        <v>5839</v>
      </c>
      <c r="F35" s="53">
        <v>4541</v>
      </c>
      <c r="G35" s="53">
        <v>4102</v>
      </c>
      <c r="H35" s="53">
        <v>3552</v>
      </c>
      <c r="I35" s="53">
        <v>3088</v>
      </c>
      <c r="J35" s="53">
        <v>2937</v>
      </c>
      <c r="K35" s="53">
        <v>2422</v>
      </c>
      <c r="L35" s="53">
        <v>1902</v>
      </c>
      <c r="M35" s="53">
        <v>1643</v>
      </c>
      <c r="N35" s="53">
        <v>1493</v>
      </c>
      <c r="O35" s="41">
        <f>Index_off_yrs[[#This Row],[2024]]/Index_off_yrs[[#This Row],[2014]]-1</f>
        <v>-0.78858680260549419</v>
      </c>
      <c r="P35" s="41">
        <f>Index_off_yrs[[#This Row],[2024]]/Index_off_yrs[[#This Row],[2023]]-1</f>
        <v>-9.129640900791236E-2</v>
      </c>
    </row>
    <row r="36" spans="1:16" s="35" customFormat="1" ht="15" customHeight="1" x14ac:dyDescent="0.2">
      <c r="A36" s="2" t="s">
        <v>67</v>
      </c>
      <c r="B36" s="22" t="s">
        <v>69</v>
      </c>
      <c r="C36" s="48" t="s">
        <v>38</v>
      </c>
      <c r="D36" s="36">
        <v>40.314430095452003</v>
      </c>
      <c r="E36" s="36">
        <v>36.482412060301499</v>
      </c>
      <c r="F36" s="36">
        <v>36.287973366625103</v>
      </c>
      <c r="G36" s="36">
        <v>33.461983790042503</v>
      </c>
      <c r="H36" s="36">
        <v>30.683918669131199</v>
      </c>
      <c r="I36" s="36">
        <v>28.022388059701498</v>
      </c>
      <c r="J36" s="36">
        <v>24.0579710144928</v>
      </c>
      <c r="K36" s="36">
        <v>23.114463176575001</v>
      </c>
      <c r="L36" s="36">
        <v>25.133451957295371</v>
      </c>
      <c r="M36" s="36">
        <v>24.906716417910399</v>
      </c>
      <c r="N36" s="36">
        <v>27.575277337559399</v>
      </c>
      <c r="O36" s="36">
        <f>N36-D36</f>
        <v>-12.739152757892604</v>
      </c>
      <c r="P36" s="36">
        <f>N36-M36</f>
        <v>2.6685609196489999</v>
      </c>
    </row>
    <row r="37" spans="1:16" s="35" customFormat="1" ht="15" customHeight="1" x14ac:dyDescent="0.2">
      <c r="A37" s="2" t="s">
        <v>67</v>
      </c>
      <c r="B37" s="22" t="s">
        <v>69</v>
      </c>
      <c r="C37" s="49" t="s">
        <v>39</v>
      </c>
      <c r="D37" s="38">
        <v>3.1810584958217301</v>
      </c>
      <c r="E37" s="38">
        <v>3.04132231404959</v>
      </c>
      <c r="F37" s="38">
        <v>3.03899082568807</v>
      </c>
      <c r="G37" s="38">
        <v>3.3529411764705901</v>
      </c>
      <c r="H37" s="38">
        <v>3.1506024096385499</v>
      </c>
      <c r="I37" s="38">
        <v>2.95472703062583</v>
      </c>
      <c r="J37" s="38">
        <v>2.875</v>
      </c>
      <c r="K37" s="38">
        <v>2.7831094049903999</v>
      </c>
      <c r="L37" s="38">
        <v>3.3876106194690268</v>
      </c>
      <c r="M37" s="38">
        <v>3.3576779026217198</v>
      </c>
      <c r="N37" s="38">
        <v>3.29885057471264</v>
      </c>
      <c r="O37" s="39">
        <f>Index_off_yrs[[#This Row],[2024]]/Index_off_yrs[[#This Row],[2014]]-1</f>
        <v>3.7029208688123205E-2</v>
      </c>
      <c r="P37" s="39">
        <f>Index_off_yrs[[#This Row],[2024]]/Index_off_yrs[[#This Row],[2023]]-1</f>
        <v>-1.7520241552397509E-2</v>
      </c>
    </row>
    <row r="38" spans="1:16" s="35" customFormat="1" ht="15" customHeight="1" x14ac:dyDescent="0.2">
      <c r="A38" s="2" t="s">
        <v>67</v>
      </c>
      <c r="B38" s="22" t="s">
        <v>69</v>
      </c>
      <c r="C38" s="49" t="s">
        <v>40</v>
      </c>
      <c r="D38" s="40">
        <v>2284</v>
      </c>
      <c r="E38" s="40">
        <v>2208</v>
      </c>
      <c r="F38" s="40">
        <v>2650</v>
      </c>
      <c r="G38" s="40">
        <v>2907</v>
      </c>
      <c r="H38" s="40">
        <v>2615</v>
      </c>
      <c r="I38" s="40">
        <v>2219</v>
      </c>
      <c r="J38" s="40">
        <v>1909</v>
      </c>
      <c r="K38" s="40">
        <v>1450</v>
      </c>
      <c r="L38" s="40">
        <v>1914</v>
      </c>
      <c r="M38" s="40">
        <v>1793</v>
      </c>
      <c r="N38" s="40">
        <v>1722</v>
      </c>
      <c r="O38" s="39">
        <f>Index_off_yrs[[#This Row],[2024]]/Index_off_yrs[[#This Row],[2014]]-1</f>
        <v>-0.24605954465849389</v>
      </c>
      <c r="P38" s="39">
        <f>Index_off_yrs[[#This Row],[2024]]/Index_off_yrs[[#This Row],[2023]]-1</f>
        <v>-3.95984383714445E-2</v>
      </c>
    </row>
    <row r="39" spans="1:16" s="35" customFormat="1" ht="15" customHeight="1" x14ac:dyDescent="0.2">
      <c r="A39" s="2" t="s">
        <v>67</v>
      </c>
      <c r="B39" s="22" t="s">
        <v>69</v>
      </c>
      <c r="C39" s="49" t="s">
        <v>41</v>
      </c>
      <c r="D39" s="40">
        <v>718</v>
      </c>
      <c r="E39" s="40">
        <v>726</v>
      </c>
      <c r="F39" s="40">
        <v>872</v>
      </c>
      <c r="G39" s="40">
        <v>867</v>
      </c>
      <c r="H39" s="40">
        <v>830</v>
      </c>
      <c r="I39" s="40">
        <v>751</v>
      </c>
      <c r="J39" s="40">
        <v>664</v>
      </c>
      <c r="K39" s="40">
        <v>521</v>
      </c>
      <c r="L39" s="40">
        <v>565</v>
      </c>
      <c r="M39" s="40">
        <v>534</v>
      </c>
      <c r="N39" s="40">
        <v>522</v>
      </c>
      <c r="O39" s="39">
        <f>Index_off_yrs[[#This Row],[2024]]/Index_off_yrs[[#This Row],[2014]]-1</f>
        <v>-0.27298050139275765</v>
      </c>
      <c r="P39" s="39">
        <f>Index_off_yrs[[#This Row],[2024]]/Index_off_yrs[[#This Row],[2023]]-1</f>
        <v>-2.2471910112359605E-2</v>
      </c>
    </row>
    <row r="40" spans="1:16" s="35" customFormat="1" ht="15" customHeight="1" x14ac:dyDescent="0.2">
      <c r="A40" s="56" t="s">
        <v>67</v>
      </c>
      <c r="B40" s="51" t="s">
        <v>69</v>
      </c>
      <c r="C40" s="52" t="s">
        <v>42</v>
      </c>
      <c r="D40" s="53">
        <v>1781</v>
      </c>
      <c r="E40" s="53">
        <v>1990</v>
      </c>
      <c r="F40" s="53">
        <v>2403</v>
      </c>
      <c r="G40" s="53">
        <v>2591</v>
      </c>
      <c r="H40" s="53">
        <v>2705</v>
      </c>
      <c r="I40" s="53">
        <v>2680</v>
      </c>
      <c r="J40" s="53">
        <v>2760</v>
      </c>
      <c r="K40" s="53">
        <v>2254</v>
      </c>
      <c r="L40" s="53">
        <v>2248</v>
      </c>
      <c r="M40" s="53">
        <v>2144</v>
      </c>
      <c r="N40" s="53">
        <v>1893</v>
      </c>
      <c r="O40" s="41">
        <f>Index_off_yrs[[#This Row],[2024]]/Index_off_yrs[[#This Row],[2014]]-1</f>
        <v>6.2886019090398593E-2</v>
      </c>
      <c r="P40" s="41">
        <f>Index_off_yrs[[#This Row],[2024]]/Index_off_yrs[[#This Row],[2023]]-1</f>
        <v>-0.11707089552238803</v>
      </c>
    </row>
    <row r="41" spans="1:16" s="35" customFormat="1" ht="15" customHeight="1" x14ac:dyDescent="0.2">
      <c r="A41" s="2" t="s">
        <v>67</v>
      </c>
      <c r="B41" s="22" t="s">
        <v>70</v>
      </c>
      <c r="C41" s="48" t="s">
        <v>38</v>
      </c>
      <c r="D41" s="36">
        <v>47.816091954023001</v>
      </c>
      <c r="E41" s="36">
        <v>50</v>
      </c>
      <c r="F41" s="36">
        <v>51.167315175097301</v>
      </c>
      <c r="G41" s="36">
        <v>46.311475409836099</v>
      </c>
      <c r="H41" s="36">
        <v>48.733413751507797</v>
      </c>
      <c r="I41" s="36">
        <v>48.817966903073298</v>
      </c>
      <c r="J41" s="36">
        <v>39.2101551480959</v>
      </c>
      <c r="K41" s="36">
        <v>36.240310077519403</v>
      </c>
      <c r="L41" s="36">
        <v>26.785714285714285</v>
      </c>
      <c r="M41" s="36">
        <v>27.737226277372301</v>
      </c>
      <c r="N41" s="36">
        <v>29.1139240506329</v>
      </c>
      <c r="O41" s="36">
        <f>N41-D41</f>
        <v>-18.702167903390102</v>
      </c>
      <c r="P41" s="36">
        <f>N41-M41</f>
        <v>1.3766977732605987</v>
      </c>
    </row>
    <row r="42" spans="1:16" s="35" customFormat="1" ht="15" customHeight="1" x14ac:dyDescent="0.2">
      <c r="A42" s="2" t="s">
        <v>67</v>
      </c>
      <c r="B42" s="22" t="s">
        <v>70</v>
      </c>
      <c r="C42" s="49" t="s">
        <v>39</v>
      </c>
      <c r="D42" s="38">
        <v>4.5769230769230802</v>
      </c>
      <c r="E42" s="38">
        <v>4.4664371772805502</v>
      </c>
      <c r="F42" s="38">
        <v>4.7167300380228099</v>
      </c>
      <c r="G42" s="38">
        <v>4.9048672566371696</v>
      </c>
      <c r="H42" s="38">
        <v>4.7772277227722801</v>
      </c>
      <c r="I42" s="38">
        <v>4.9370460048426104</v>
      </c>
      <c r="J42" s="38">
        <v>4.2913669064748197</v>
      </c>
      <c r="K42" s="38">
        <v>4.0695187165775399</v>
      </c>
      <c r="L42" s="38">
        <v>4.1714285714285717</v>
      </c>
      <c r="M42" s="38">
        <v>3.8333333333333299</v>
      </c>
      <c r="N42" s="38">
        <v>3.4173913043478299</v>
      </c>
      <c r="O42" s="39">
        <f>Index_off_yrs[[#This Row],[2024]]/Index_off_yrs[[#This Row],[2014]]-1</f>
        <v>-0.25334307636097886</v>
      </c>
      <c r="P42" s="39">
        <f>Index_off_yrs[[#This Row],[2024]]/Index_off_yrs[[#This Row],[2023]]-1</f>
        <v>-0.10850661625708702</v>
      </c>
    </row>
    <row r="43" spans="1:16" s="35" customFormat="1" ht="15" customHeight="1" x14ac:dyDescent="0.2">
      <c r="A43" s="2" t="s">
        <v>67</v>
      </c>
      <c r="B43" s="22" t="s">
        <v>70</v>
      </c>
      <c r="C43" s="49" t="s">
        <v>40</v>
      </c>
      <c r="D43" s="40">
        <v>2856</v>
      </c>
      <c r="E43" s="40">
        <v>2595</v>
      </c>
      <c r="F43" s="40">
        <v>2481</v>
      </c>
      <c r="G43" s="40">
        <v>2217</v>
      </c>
      <c r="H43" s="40">
        <v>1930</v>
      </c>
      <c r="I43" s="40">
        <v>2039</v>
      </c>
      <c r="J43" s="40">
        <v>1193</v>
      </c>
      <c r="K43" s="40">
        <v>761</v>
      </c>
      <c r="L43" s="40">
        <v>438</v>
      </c>
      <c r="M43" s="40">
        <v>437</v>
      </c>
      <c r="N43" s="40">
        <v>393</v>
      </c>
      <c r="O43" s="39">
        <f>Index_off_yrs[[#This Row],[2024]]/Index_off_yrs[[#This Row],[2014]]-1</f>
        <v>-0.86239495798319332</v>
      </c>
      <c r="P43" s="39">
        <f>Index_off_yrs[[#This Row],[2024]]/Index_off_yrs[[#This Row],[2023]]-1</f>
        <v>-0.10068649885583525</v>
      </c>
    </row>
    <row r="44" spans="1:16" s="35" customFormat="1" ht="15" customHeight="1" x14ac:dyDescent="0.2">
      <c r="A44" s="2" t="s">
        <v>67</v>
      </c>
      <c r="B44" s="22" t="s">
        <v>70</v>
      </c>
      <c r="C44" s="49" t="s">
        <v>41</v>
      </c>
      <c r="D44" s="40">
        <v>624</v>
      </c>
      <c r="E44" s="40">
        <v>581</v>
      </c>
      <c r="F44" s="40">
        <v>526</v>
      </c>
      <c r="G44" s="40">
        <v>452</v>
      </c>
      <c r="H44" s="40">
        <v>404</v>
      </c>
      <c r="I44" s="40">
        <v>413</v>
      </c>
      <c r="J44" s="40">
        <v>278</v>
      </c>
      <c r="K44" s="40">
        <v>187</v>
      </c>
      <c r="L44" s="40">
        <v>105</v>
      </c>
      <c r="M44" s="40">
        <v>114</v>
      </c>
      <c r="N44" s="40">
        <v>115</v>
      </c>
      <c r="O44" s="39">
        <f>Index_off_yrs[[#This Row],[2024]]/Index_off_yrs[[#This Row],[2014]]-1</f>
        <v>-0.81570512820512819</v>
      </c>
      <c r="P44" s="39">
        <f>Index_off_yrs[[#This Row],[2024]]/Index_off_yrs[[#This Row],[2023]]-1</f>
        <v>8.7719298245614308E-3</v>
      </c>
    </row>
    <row r="45" spans="1:16" s="35" customFormat="1" ht="15" customHeight="1" x14ac:dyDescent="0.2">
      <c r="A45" s="56" t="s">
        <v>67</v>
      </c>
      <c r="B45" s="51" t="s">
        <v>70</v>
      </c>
      <c r="C45" s="52" t="s">
        <v>42</v>
      </c>
      <c r="D45" s="53">
        <v>1305</v>
      </c>
      <c r="E45" s="53">
        <v>1162</v>
      </c>
      <c r="F45" s="53">
        <v>1028</v>
      </c>
      <c r="G45" s="53">
        <v>976</v>
      </c>
      <c r="H45" s="53">
        <v>829</v>
      </c>
      <c r="I45" s="53">
        <v>846</v>
      </c>
      <c r="J45" s="53">
        <v>709</v>
      </c>
      <c r="K45" s="53">
        <v>516</v>
      </c>
      <c r="L45" s="53">
        <v>392</v>
      </c>
      <c r="M45" s="53">
        <v>411</v>
      </c>
      <c r="N45" s="53">
        <v>395</v>
      </c>
      <c r="O45" s="41">
        <f>Index_off_yrs[[#This Row],[2024]]/Index_off_yrs[[#This Row],[2014]]-1</f>
        <v>-0.69731800766283525</v>
      </c>
      <c r="P45" s="41">
        <f>Index_off_yrs[[#This Row],[2024]]/Index_off_yrs[[#This Row],[2023]]-1</f>
        <v>-3.8929440389294356E-2</v>
      </c>
    </row>
    <row r="46" spans="1:16" s="35" customFormat="1" ht="15" customHeight="1" x14ac:dyDescent="0.2">
      <c r="A46" s="2" t="s">
        <v>67</v>
      </c>
      <c r="B46" s="22" t="s">
        <v>71</v>
      </c>
      <c r="C46" s="48" t="s">
        <v>38</v>
      </c>
      <c r="D46" s="36">
        <v>52.007740686985997</v>
      </c>
      <c r="E46" s="36">
        <v>47.941342357586002</v>
      </c>
      <c r="F46" s="36">
        <v>49.745870393900901</v>
      </c>
      <c r="G46" s="36">
        <v>46.754143646408799</v>
      </c>
      <c r="H46" s="36">
        <v>43.370786516853897</v>
      </c>
      <c r="I46" s="36">
        <v>38.581314878892698</v>
      </c>
      <c r="J46" s="36">
        <v>33.839479392624703</v>
      </c>
      <c r="K46" s="36">
        <v>28.246013667425999</v>
      </c>
      <c r="L46" s="36">
        <v>27.956989247311824</v>
      </c>
      <c r="M46" s="36">
        <v>24.731182795698899</v>
      </c>
      <c r="N46" s="36">
        <v>21.880998080614201</v>
      </c>
      <c r="O46" s="36">
        <f>N46-D46</f>
        <v>-30.126742606371796</v>
      </c>
      <c r="P46" s="36">
        <f>N46-M46</f>
        <v>-2.8501847150846977</v>
      </c>
    </row>
    <row r="47" spans="1:16" s="35" customFormat="1" ht="15" customHeight="1" x14ac:dyDescent="0.2">
      <c r="A47" s="2" t="s">
        <v>67</v>
      </c>
      <c r="B47" s="22" t="s">
        <v>71</v>
      </c>
      <c r="C47" s="49" t="s">
        <v>39</v>
      </c>
      <c r="D47" s="38">
        <v>3.9116279069767401</v>
      </c>
      <c r="E47" s="38">
        <v>3.96470588235294</v>
      </c>
      <c r="F47" s="38">
        <v>4.20945083014049</v>
      </c>
      <c r="G47" s="38">
        <v>4.5819793205317598</v>
      </c>
      <c r="H47" s="38">
        <v>4.7176165803108798</v>
      </c>
      <c r="I47" s="38">
        <v>4.7802690582959597</v>
      </c>
      <c r="J47" s="38">
        <v>4.2948717948717903</v>
      </c>
      <c r="K47" s="38">
        <v>3.7580645161290298</v>
      </c>
      <c r="L47" s="38">
        <v>4.134615384615385</v>
      </c>
      <c r="M47" s="38">
        <v>4.29565217391304</v>
      </c>
      <c r="N47" s="38">
        <v>5.7105263157894699</v>
      </c>
      <c r="O47" s="39">
        <f>Index_off_yrs[[#This Row],[2024]]/Index_off_yrs[[#This Row],[2014]]-1</f>
        <v>0.45988484886413472</v>
      </c>
      <c r="P47" s="39">
        <f>Index_off_yrs[[#This Row],[2024]]/Index_off_yrs[[#This Row],[2023]]-1</f>
        <v>0.32937353505220557</v>
      </c>
    </row>
    <row r="48" spans="1:16" s="35" customFormat="1" ht="15" customHeight="1" x14ac:dyDescent="0.2">
      <c r="A48" s="2" t="s">
        <v>67</v>
      </c>
      <c r="B48" s="22" t="s">
        <v>71</v>
      </c>
      <c r="C48" s="49" t="s">
        <v>40</v>
      </c>
      <c r="D48" s="40">
        <v>4205</v>
      </c>
      <c r="E48" s="40">
        <v>3370</v>
      </c>
      <c r="F48" s="40">
        <v>3296</v>
      </c>
      <c r="G48" s="40">
        <v>3102</v>
      </c>
      <c r="H48" s="40">
        <v>1821</v>
      </c>
      <c r="I48" s="40">
        <v>1066</v>
      </c>
      <c r="J48" s="40">
        <v>670</v>
      </c>
      <c r="K48" s="40">
        <v>466</v>
      </c>
      <c r="L48" s="40">
        <v>430</v>
      </c>
      <c r="M48" s="40">
        <v>494</v>
      </c>
      <c r="N48" s="40">
        <v>651</v>
      </c>
      <c r="O48" s="39">
        <f>Index_off_yrs[[#This Row],[2024]]/Index_off_yrs[[#This Row],[2014]]-1</f>
        <v>-0.84518430439952441</v>
      </c>
      <c r="P48" s="39">
        <f>Index_off_yrs[[#This Row],[2024]]/Index_off_yrs[[#This Row],[2023]]-1</f>
        <v>0.31781376518218618</v>
      </c>
    </row>
    <row r="49" spans="1:16" s="35" customFormat="1" ht="15" customHeight="1" x14ac:dyDescent="0.2">
      <c r="A49" s="2" t="s">
        <v>67</v>
      </c>
      <c r="B49" s="22" t="s">
        <v>71</v>
      </c>
      <c r="C49" s="49" t="s">
        <v>41</v>
      </c>
      <c r="D49" s="40">
        <v>1075</v>
      </c>
      <c r="E49" s="40">
        <v>850</v>
      </c>
      <c r="F49" s="40">
        <v>783</v>
      </c>
      <c r="G49" s="40">
        <v>677</v>
      </c>
      <c r="H49" s="40">
        <v>386</v>
      </c>
      <c r="I49" s="40">
        <v>223</v>
      </c>
      <c r="J49" s="40">
        <v>156</v>
      </c>
      <c r="K49" s="40">
        <v>124</v>
      </c>
      <c r="L49" s="40">
        <v>104</v>
      </c>
      <c r="M49" s="40">
        <v>115</v>
      </c>
      <c r="N49" s="40">
        <v>114</v>
      </c>
      <c r="O49" s="39">
        <f>Index_off_yrs[[#This Row],[2024]]/Index_off_yrs[[#This Row],[2014]]-1</f>
        <v>-0.89395348837209299</v>
      </c>
      <c r="P49" s="39">
        <f>Index_off_yrs[[#This Row],[2024]]/Index_off_yrs[[#This Row],[2023]]-1</f>
        <v>-8.6956521739129933E-3</v>
      </c>
    </row>
    <row r="50" spans="1:16" s="35" customFormat="1" ht="15" customHeight="1" x14ac:dyDescent="0.2">
      <c r="A50" s="56" t="s">
        <v>67</v>
      </c>
      <c r="B50" s="51" t="s">
        <v>71</v>
      </c>
      <c r="C50" s="52" t="s">
        <v>42</v>
      </c>
      <c r="D50" s="53">
        <v>2067</v>
      </c>
      <c r="E50" s="53">
        <v>1773</v>
      </c>
      <c r="F50" s="53">
        <v>1574</v>
      </c>
      <c r="G50" s="53">
        <v>1448</v>
      </c>
      <c r="H50" s="53">
        <v>890</v>
      </c>
      <c r="I50" s="53">
        <v>578</v>
      </c>
      <c r="J50" s="53">
        <v>461</v>
      </c>
      <c r="K50" s="53">
        <v>439</v>
      </c>
      <c r="L50" s="53">
        <v>372</v>
      </c>
      <c r="M50" s="53">
        <v>465</v>
      </c>
      <c r="N50" s="53">
        <v>521</v>
      </c>
      <c r="O50" s="41">
        <f>Index_off_yrs[[#This Row],[2024]]/Index_off_yrs[[#This Row],[2014]]-1</f>
        <v>-0.74794388001935164</v>
      </c>
      <c r="P50" s="41">
        <f>Index_off_yrs[[#This Row],[2024]]/Index_off_yrs[[#This Row],[2023]]-1</f>
        <v>0.12043010752688166</v>
      </c>
    </row>
    <row r="51" spans="1:16" s="35" customFormat="1" ht="15" customHeight="1" x14ac:dyDescent="0.2">
      <c r="A51" s="2" t="s">
        <v>72</v>
      </c>
      <c r="B51" s="22" t="s">
        <v>73</v>
      </c>
      <c r="C51" s="48" t="s">
        <v>38</v>
      </c>
      <c r="D51" s="36">
        <v>28.515625</v>
      </c>
      <c r="E51" s="36">
        <v>30.434782608695699</v>
      </c>
      <c r="F51" s="36">
        <v>29.353233830845799</v>
      </c>
      <c r="G51" s="36">
        <v>29.629629629629601</v>
      </c>
      <c r="H51" s="36">
        <v>47.6658476658477</v>
      </c>
      <c r="I51" s="36">
        <v>42.569269521410597</v>
      </c>
      <c r="J51" s="36">
        <v>43.137254901960802</v>
      </c>
      <c r="K51" s="36">
        <v>37.686567164179102</v>
      </c>
      <c r="L51" s="36">
        <v>38.095238095238095</v>
      </c>
      <c r="M51" s="36">
        <v>43.421052631579002</v>
      </c>
      <c r="N51" s="36">
        <v>45.739910313901298</v>
      </c>
      <c r="O51" s="36">
        <f>N51-D51</f>
        <v>17.224285313901298</v>
      </c>
      <c r="P51" s="36">
        <f>N51-M51</f>
        <v>2.3188576823222959</v>
      </c>
    </row>
    <row r="52" spans="1:16" s="35" customFormat="1" ht="15" customHeight="1" x14ac:dyDescent="0.2">
      <c r="A52" s="2" t="s">
        <v>72</v>
      </c>
      <c r="B52" s="22" t="s">
        <v>73</v>
      </c>
      <c r="C52" s="49" t="s">
        <v>39</v>
      </c>
      <c r="D52" s="38">
        <v>3</v>
      </c>
      <c r="E52" s="38">
        <v>3.0857142857142899</v>
      </c>
      <c r="F52" s="38">
        <v>3.0169491525423702</v>
      </c>
      <c r="G52" s="38">
        <v>4.0416666666666696</v>
      </c>
      <c r="H52" s="38">
        <v>4.4329896907216497</v>
      </c>
      <c r="I52" s="38">
        <v>4.2603550295858001</v>
      </c>
      <c r="J52" s="38">
        <v>3.68831168831169</v>
      </c>
      <c r="K52" s="38">
        <v>5.0099009900990099</v>
      </c>
      <c r="L52" s="38">
        <v>4.2638888888888893</v>
      </c>
      <c r="M52" s="38">
        <v>4.8282828282828296</v>
      </c>
      <c r="N52" s="38">
        <v>4.2450980392156898</v>
      </c>
      <c r="O52" s="39">
        <f>Index_off_yrs[[#This Row],[2024]]/Index_off_yrs[[#This Row],[2014]]-1</f>
        <v>0.41503267973856328</v>
      </c>
      <c r="P52" s="39">
        <f>Index_off_yrs[[#This Row],[2024]]/Index_off_yrs[[#This Row],[2023]]-1</f>
        <v>-0.12078513413733649</v>
      </c>
    </row>
    <row r="53" spans="1:16" s="35" customFormat="1" ht="15" customHeight="1" x14ac:dyDescent="0.2">
      <c r="A53" s="2" t="s">
        <v>72</v>
      </c>
      <c r="B53" s="22" t="s">
        <v>73</v>
      </c>
      <c r="C53" s="49" t="s">
        <v>40</v>
      </c>
      <c r="D53" s="40">
        <v>219</v>
      </c>
      <c r="E53" s="40">
        <v>216</v>
      </c>
      <c r="F53" s="40">
        <v>178</v>
      </c>
      <c r="G53" s="40">
        <v>194</v>
      </c>
      <c r="H53" s="40">
        <v>860</v>
      </c>
      <c r="I53" s="40">
        <v>720</v>
      </c>
      <c r="J53" s="40">
        <v>568</v>
      </c>
      <c r="K53" s="40">
        <v>506</v>
      </c>
      <c r="L53" s="40">
        <v>307</v>
      </c>
      <c r="M53" s="40">
        <v>478</v>
      </c>
      <c r="N53" s="40">
        <v>433</v>
      </c>
      <c r="O53" s="39">
        <f>Index_off_yrs[[#This Row],[2024]]/Index_off_yrs[[#This Row],[2014]]-1</f>
        <v>0.97716894977168955</v>
      </c>
      <c r="P53" s="39">
        <f>Index_off_yrs[[#This Row],[2024]]/Index_off_yrs[[#This Row],[2023]]-1</f>
        <v>-9.4142259414225937E-2</v>
      </c>
    </row>
    <row r="54" spans="1:16" s="35" customFormat="1" ht="15" customHeight="1" x14ac:dyDescent="0.2">
      <c r="A54" s="2" t="s">
        <v>72</v>
      </c>
      <c r="B54" s="22" t="s">
        <v>73</v>
      </c>
      <c r="C54" s="49" t="s">
        <v>41</v>
      </c>
      <c r="D54" s="40">
        <v>73</v>
      </c>
      <c r="E54" s="40">
        <v>70</v>
      </c>
      <c r="F54" s="40">
        <v>59</v>
      </c>
      <c r="G54" s="40">
        <v>48</v>
      </c>
      <c r="H54" s="40">
        <v>194</v>
      </c>
      <c r="I54" s="40">
        <v>169</v>
      </c>
      <c r="J54" s="40">
        <v>154</v>
      </c>
      <c r="K54" s="40">
        <v>101</v>
      </c>
      <c r="L54" s="40">
        <v>72</v>
      </c>
      <c r="M54" s="40">
        <v>99</v>
      </c>
      <c r="N54" s="40">
        <v>102</v>
      </c>
      <c r="O54" s="39">
        <f>Index_off_yrs[[#This Row],[2024]]/Index_off_yrs[[#This Row],[2014]]-1</f>
        <v>0.39726027397260277</v>
      </c>
      <c r="P54" s="39">
        <f>Index_off_yrs[[#This Row],[2024]]/Index_off_yrs[[#This Row],[2023]]-1</f>
        <v>3.0303030303030276E-2</v>
      </c>
    </row>
    <row r="55" spans="1:16" s="35" customFormat="1" ht="15" customHeight="1" x14ac:dyDescent="0.2">
      <c r="A55" s="56" t="s">
        <v>72</v>
      </c>
      <c r="B55" s="51" t="s">
        <v>73</v>
      </c>
      <c r="C55" s="52" t="s">
        <v>42</v>
      </c>
      <c r="D55" s="53">
        <v>256</v>
      </c>
      <c r="E55" s="53">
        <v>230</v>
      </c>
      <c r="F55" s="53">
        <v>201</v>
      </c>
      <c r="G55" s="53">
        <v>162</v>
      </c>
      <c r="H55" s="53">
        <v>407</v>
      </c>
      <c r="I55" s="53">
        <v>397</v>
      </c>
      <c r="J55" s="53">
        <v>357</v>
      </c>
      <c r="K55" s="53">
        <v>268</v>
      </c>
      <c r="L55" s="53">
        <v>189</v>
      </c>
      <c r="M55" s="53">
        <v>228</v>
      </c>
      <c r="N55" s="53">
        <v>223</v>
      </c>
      <c r="O55" s="41">
        <f>Index_off_yrs[[#This Row],[2024]]/Index_off_yrs[[#This Row],[2014]]-1</f>
        <v>-0.12890625</v>
      </c>
      <c r="P55" s="41">
        <f>Index_off_yrs[[#This Row],[2024]]/Index_off_yrs[[#This Row],[2023]]-1</f>
        <v>-2.1929824561403466E-2</v>
      </c>
    </row>
    <row r="56" spans="1:16" s="35" customFormat="1" ht="15" customHeight="1" x14ac:dyDescent="0.2">
      <c r="A56" s="2" t="s">
        <v>74</v>
      </c>
      <c r="B56" s="22" t="s">
        <v>75</v>
      </c>
      <c r="C56" s="48" t="s">
        <v>38</v>
      </c>
      <c r="D56" s="36">
        <v>43.310950413223097</v>
      </c>
      <c r="E56" s="36">
        <v>43.449845363832601</v>
      </c>
      <c r="F56" s="36">
        <v>43.177963226813198</v>
      </c>
      <c r="G56" s="36">
        <v>42.4608934042896</v>
      </c>
      <c r="H56" s="36">
        <v>39.337582279803598</v>
      </c>
      <c r="I56" s="36">
        <v>39.559399918907999</v>
      </c>
      <c r="J56" s="36">
        <v>36.354718461840299</v>
      </c>
      <c r="K56" s="36">
        <v>33.253084562142597</v>
      </c>
      <c r="L56" s="36">
        <v>34.638757596218774</v>
      </c>
      <c r="M56" s="36">
        <v>35.405219780219802</v>
      </c>
      <c r="N56" s="36">
        <v>33.428878538158401</v>
      </c>
      <c r="O56" s="36">
        <f>N56-D56</f>
        <v>-9.8820718750646961</v>
      </c>
      <c r="P56" s="36">
        <f>N56-M56</f>
        <v>-1.9763412420614017</v>
      </c>
    </row>
    <row r="57" spans="1:16" s="35" customFormat="1" ht="15" customHeight="1" x14ac:dyDescent="0.2">
      <c r="A57" s="2" t="s">
        <v>74</v>
      </c>
      <c r="B57" s="22" t="s">
        <v>75</v>
      </c>
      <c r="C57" s="49" t="s">
        <v>39</v>
      </c>
      <c r="D57" s="38">
        <v>3.4137149672033398</v>
      </c>
      <c r="E57" s="38">
        <v>3.6062315337093702</v>
      </c>
      <c r="F57" s="38">
        <v>3.7639849151477098</v>
      </c>
      <c r="G57" s="38">
        <v>3.8226357766805901</v>
      </c>
      <c r="H57" s="38">
        <v>4.0873837981407704</v>
      </c>
      <c r="I57" s="38">
        <v>3.8701742398360102</v>
      </c>
      <c r="J57" s="38">
        <v>3.78521316783594</v>
      </c>
      <c r="K57" s="38">
        <v>3.6615384615384601</v>
      </c>
      <c r="L57" s="38">
        <v>4.1900584795321638</v>
      </c>
      <c r="M57" s="38">
        <v>4.6595538312318103</v>
      </c>
      <c r="N57" s="38">
        <v>4.8478027867095399</v>
      </c>
      <c r="O57" s="39">
        <f>Index_off_yrs[[#This Row],[2024]]/Index_off_yrs[[#This Row],[2014]]-1</f>
        <v>0.42009594628841129</v>
      </c>
      <c r="P57" s="39">
        <f>Index_off_yrs[[#This Row],[2024]]/Index_off_yrs[[#This Row],[2023]]-1</f>
        <v>4.0400639695574281E-2</v>
      </c>
    </row>
    <row r="58" spans="1:16" s="35" customFormat="1" ht="15" customHeight="1" x14ac:dyDescent="0.2">
      <c r="A58" s="2" t="s">
        <v>74</v>
      </c>
      <c r="B58" s="22" t="s">
        <v>75</v>
      </c>
      <c r="C58" s="49" t="s">
        <v>40</v>
      </c>
      <c r="D58" s="40">
        <v>28624</v>
      </c>
      <c r="E58" s="40">
        <v>26852</v>
      </c>
      <c r="F58" s="40">
        <v>23954</v>
      </c>
      <c r="G58" s="40">
        <v>20130</v>
      </c>
      <c r="H58" s="40">
        <v>15389</v>
      </c>
      <c r="I58" s="40">
        <v>11328</v>
      </c>
      <c r="J58" s="40">
        <v>7014</v>
      </c>
      <c r="K58" s="40">
        <v>4046</v>
      </c>
      <c r="L58" s="40">
        <v>4299</v>
      </c>
      <c r="M58" s="40">
        <v>4804</v>
      </c>
      <c r="N58" s="40">
        <v>4523</v>
      </c>
      <c r="O58" s="39">
        <f>Index_off_yrs[[#This Row],[2024]]/Index_off_yrs[[#This Row],[2014]]-1</f>
        <v>-0.84198574622694244</v>
      </c>
      <c r="P58" s="39">
        <f>Index_off_yrs[[#This Row],[2024]]/Index_off_yrs[[#This Row],[2023]]-1</f>
        <v>-5.8492922564529537E-2</v>
      </c>
    </row>
    <row r="59" spans="1:16" s="35" customFormat="1" ht="15" customHeight="1" x14ac:dyDescent="0.2">
      <c r="A59" s="2" t="s">
        <v>74</v>
      </c>
      <c r="B59" s="22" t="s">
        <v>75</v>
      </c>
      <c r="C59" s="49" t="s">
        <v>41</v>
      </c>
      <c r="D59" s="40">
        <v>8385</v>
      </c>
      <c r="E59" s="40">
        <v>7446</v>
      </c>
      <c r="F59" s="40">
        <v>6364</v>
      </c>
      <c r="G59" s="40">
        <v>5266</v>
      </c>
      <c r="H59" s="40">
        <v>3765</v>
      </c>
      <c r="I59" s="40">
        <v>2927</v>
      </c>
      <c r="J59" s="40">
        <v>1853</v>
      </c>
      <c r="K59" s="40">
        <v>1105</v>
      </c>
      <c r="L59" s="40">
        <v>1026</v>
      </c>
      <c r="M59" s="40">
        <v>1031</v>
      </c>
      <c r="N59" s="40">
        <v>933</v>
      </c>
      <c r="O59" s="39">
        <f>Index_off_yrs[[#This Row],[2024]]/Index_off_yrs[[#This Row],[2014]]-1</f>
        <v>-0.88872987477638643</v>
      </c>
      <c r="P59" s="39">
        <f>Index_off_yrs[[#This Row],[2024]]/Index_off_yrs[[#This Row],[2023]]-1</f>
        <v>-9.5053346265761451E-2</v>
      </c>
    </row>
    <row r="60" spans="1:16" s="35" customFormat="1" ht="15" customHeight="1" x14ac:dyDescent="0.2">
      <c r="A60" s="56" t="s">
        <v>74</v>
      </c>
      <c r="B60" s="51" t="s">
        <v>75</v>
      </c>
      <c r="C60" s="52" t="s">
        <v>42</v>
      </c>
      <c r="D60" s="53">
        <v>19360</v>
      </c>
      <c r="E60" s="53">
        <v>17137</v>
      </c>
      <c r="F60" s="53">
        <v>14739</v>
      </c>
      <c r="G60" s="53">
        <v>12402</v>
      </c>
      <c r="H60" s="53">
        <v>9571</v>
      </c>
      <c r="I60" s="53">
        <v>7399</v>
      </c>
      <c r="J60" s="53">
        <v>5097</v>
      </c>
      <c r="K60" s="53">
        <v>3323</v>
      </c>
      <c r="L60" s="53">
        <v>2962</v>
      </c>
      <c r="M60" s="53">
        <v>2912</v>
      </c>
      <c r="N60" s="53">
        <v>2791</v>
      </c>
      <c r="O60" s="41">
        <f>Index_off_yrs[[#This Row],[2024]]/Index_off_yrs[[#This Row],[2014]]-1</f>
        <v>-0.8558367768595041</v>
      </c>
      <c r="P60" s="41">
        <f>Index_off_yrs[[#This Row],[2024]]/Index_off_yrs[[#This Row],[2023]]-1</f>
        <v>-4.1552197802197766E-2</v>
      </c>
    </row>
    <row r="61" spans="1:16" s="35" customFormat="1" ht="15" customHeight="1" x14ac:dyDescent="0.2">
      <c r="A61" s="2" t="s">
        <v>74</v>
      </c>
      <c r="B61" s="22" t="s">
        <v>76</v>
      </c>
      <c r="C61" s="48" t="s">
        <v>38</v>
      </c>
      <c r="D61" s="36">
        <v>34.205231388329999</v>
      </c>
      <c r="E61" s="36">
        <v>37.157534246575302</v>
      </c>
      <c r="F61" s="36">
        <v>36.996904024767801</v>
      </c>
      <c r="G61" s="36">
        <v>35.989717223650402</v>
      </c>
      <c r="H61" s="36">
        <v>34.489222118088101</v>
      </c>
      <c r="I61" s="36">
        <v>35.239085239085199</v>
      </c>
      <c r="J61" s="36">
        <v>28.506271379703499</v>
      </c>
      <c r="K61" s="36">
        <v>27.637444279346202</v>
      </c>
      <c r="L61" s="36">
        <v>27.429467084639498</v>
      </c>
      <c r="M61" s="36">
        <v>26.074895977808598</v>
      </c>
      <c r="N61" s="36">
        <v>28.089887640449401</v>
      </c>
      <c r="O61" s="36">
        <f>N61-D61</f>
        <v>-6.1153437478805976</v>
      </c>
      <c r="P61" s="36">
        <f>N61-M61</f>
        <v>2.0149916626408029</v>
      </c>
    </row>
    <row r="62" spans="1:16" s="35" customFormat="1" ht="15" customHeight="1" x14ac:dyDescent="0.2">
      <c r="A62" s="2" t="s">
        <v>74</v>
      </c>
      <c r="B62" s="22" t="s">
        <v>76</v>
      </c>
      <c r="C62" s="49" t="s">
        <v>39</v>
      </c>
      <c r="D62" s="38">
        <v>3.4294117647058799</v>
      </c>
      <c r="E62" s="38">
        <v>3.7649769585253501</v>
      </c>
      <c r="F62" s="38">
        <v>3.9205020920502101</v>
      </c>
      <c r="G62" s="38">
        <v>3.85</v>
      </c>
      <c r="H62" s="38">
        <v>4.1331521739130404</v>
      </c>
      <c r="I62" s="38">
        <v>4.023598820059</v>
      </c>
      <c r="J62" s="38">
        <v>3.7959999999999998</v>
      </c>
      <c r="K62" s="38">
        <v>3.5</v>
      </c>
      <c r="L62" s="38">
        <v>5.0057142857142853</v>
      </c>
      <c r="M62" s="38">
        <v>4.7659574468085104</v>
      </c>
      <c r="N62" s="38">
        <v>4.72</v>
      </c>
      <c r="O62" s="39">
        <f>Index_off_yrs[[#This Row],[2024]]/Index_off_yrs[[#This Row],[2014]]-1</f>
        <v>0.37632933104631316</v>
      </c>
      <c r="P62" s="39">
        <f>Index_off_yrs[[#This Row],[2024]]/Index_off_yrs[[#This Row],[2023]]-1</f>
        <v>-9.6428571428571752E-3</v>
      </c>
    </row>
    <row r="63" spans="1:16" s="35" customFormat="1" ht="15" customHeight="1" x14ac:dyDescent="0.2">
      <c r="A63" s="2" t="s">
        <v>74</v>
      </c>
      <c r="B63" s="22" t="s">
        <v>76</v>
      </c>
      <c r="C63" s="49" t="s">
        <v>40</v>
      </c>
      <c r="D63" s="40">
        <v>583</v>
      </c>
      <c r="E63" s="40">
        <v>817</v>
      </c>
      <c r="F63" s="40">
        <v>937</v>
      </c>
      <c r="G63" s="40">
        <v>1078</v>
      </c>
      <c r="H63" s="40">
        <v>1521</v>
      </c>
      <c r="I63" s="40">
        <v>1364</v>
      </c>
      <c r="J63" s="40">
        <v>949</v>
      </c>
      <c r="K63" s="40">
        <v>651</v>
      </c>
      <c r="L63" s="40">
        <v>876</v>
      </c>
      <c r="M63" s="40">
        <v>896</v>
      </c>
      <c r="N63" s="40">
        <v>826</v>
      </c>
      <c r="O63" s="39">
        <f>Index_off_yrs[[#This Row],[2024]]/Index_off_yrs[[#This Row],[2014]]-1</f>
        <v>0.41680960548885082</v>
      </c>
      <c r="P63" s="39">
        <f>Index_off_yrs[[#This Row],[2024]]/Index_off_yrs[[#This Row],[2023]]-1</f>
        <v>-7.8125E-2</v>
      </c>
    </row>
    <row r="64" spans="1:16" s="35" customFormat="1" ht="15" customHeight="1" x14ac:dyDescent="0.2">
      <c r="A64" s="2" t="s">
        <v>74</v>
      </c>
      <c r="B64" s="22" t="s">
        <v>76</v>
      </c>
      <c r="C64" s="49" t="s">
        <v>41</v>
      </c>
      <c r="D64" s="40">
        <v>170</v>
      </c>
      <c r="E64" s="40">
        <v>217</v>
      </c>
      <c r="F64" s="40">
        <v>239</v>
      </c>
      <c r="G64" s="40">
        <v>280</v>
      </c>
      <c r="H64" s="40">
        <v>368</v>
      </c>
      <c r="I64" s="40">
        <v>339</v>
      </c>
      <c r="J64" s="40">
        <v>250</v>
      </c>
      <c r="K64" s="40">
        <v>186</v>
      </c>
      <c r="L64" s="40">
        <v>175</v>
      </c>
      <c r="M64" s="40">
        <v>188</v>
      </c>
      <c r="N64" s="40">
        <v>175</v>
      </c>
      <c r="O64" s="39">
        <f>Index_off_yrs[[#This Row],[2024]]/Index_off_yrs[[#This Row],[2014]]-1</f>
        <v>2.9411764705882248E-2</v>
      </c>
      <c r="P64" s="39">
        <f>Index_off_yrs[[#This Row],[2024]]/Index_off_yrs[[#This Row],[2023]]-1</f>
        <v>-6.9148936170212782E-2</v>
      </c>
    </row>
    <row r="65" spans="1:16" s="35" customFormat="1" ht="15" customHeight="1" x14ac:dyDescent="0.2">
      <c r="A65" s="56" t="s">
        <v>74</v>
      </c>
      <c r="B65" s="51" t="s">
        <v>76</v>
      </c>
      <c r="C65" s="52" t="s">
        <v>42</v>
      </c>
      <c r="D65" s="53">
        <v>497</v>
      </c>
      <c r="E65" s="53">
        <v>584</v>
      </c>
      <c r="F65" s="53">
        <v>646</v>
      </c>
      <c r="G65" s="53">
        <v>778</v>
      </c>
      <c r="H65" s="53">
        <v>1067</v>
      </c>
      <c r="I65" s="53">
        <v>962</v>
      </c>
      <c r="J65" s="53">
        <v>877</v>
      </c>
      <c r="K65" s="53">
        <v>673</v>
      </c>
      <c r="L65" s="53">
        <v>638</v>
      </c>
      <c r="M65" s="53">
        <v>721</v>
      </c>
      <c r="N65" s="53">
        <v>623</v>
      </c>
      <c r="O65" s="41">
        <f>Index_off_yrs[[#This Row],[2024]]/Index_off_yrs[[#This Row],[2014]]-1</f>
        <v>0.25352112676056349</v>
      </c>
      <c r="P65" s="41">
        <f>Index_off_yrs[[#This Row],[2024]]/Index_off_yrs[[#This Row],[2023]]-1</f>
        <v>-0.13592233009708743</v>
      </c>
    </row>
    <row r="66" spans="1:16" s="35" customFormat="1" ht="15" customHeight="1" x14ac:dyDescent="0.2">
      <c r="A66" s="2" t="s">
        <v>77</v>
      </c>
      <c r="B66" s="22" t="s">
        <v>53</v>
      </c>
      <c r="C66" s="48" t="s">
        <v>38</v>
      </c>
      <c r="D66" s="40" t="s">
        <v>57</v>
      </c>
      <c r="E66" s="40" t="s">
        <v>57</v>
      </c>
      <c r="F66" s="40" t="s">
        <v>57</v>
      </c>
      <c r="G66" s="40" t="s">
        <v>57</v>
      </c>
      <c r="H66" s="40" t="s">
        <v>57</v>
      </c>
      <c r="I66" s="67">
        <v>36.1111111111111</v>
      </c>
      <c r="J66" s="40" t="s">
        <v>57</v>
      </c>
      <c r="K66" s="36" t="s">
        <v>57</v>
      </c>
      <c r="L66" s="36">
        <v>48.360655737704917</v>
      </c>
      <c r="M66" s="36">
        <v>32.5842696629214</v>
      </c>
      <c r="N66" s="36">
        <v>31.7805383022774</v>
      </c>
      <c r="O66" s="36" t="s">
        <v>57</v>
      </c>
      <c r="P66" s="36">
        <f>N66-M66</f>
        <v>-0.80373136064400086</v>
      </c>
    </row>
    <row r="67" spans="1:16" s="35" customFormat="1" ht="15" customHeight="1" x14ac:dyDescent="0.2">
      <c r="A67" s="2" t="s">
        <v>77</v>
      </c>
      <c r="B67" s="22" t="s">
        <v>53</v>
      </c>
      <c r="C67" s="49" t="s">
        <v>39</v>
      </c>
      <c r="D67" s="40" t="s">
        <v>57</v>
      </c>
      <c r="E67" s="40" t="s">
        <v>57</v>
      </c>
      <c r="F67" s="40" t="s">
        <v>57</v>
      </c>
      <c r="G67" s="40" t="s">
        <v>57</v>
      </c>
      <c r="H67" s="40" t="s">
        <v>57</v>
      </c>
      <c r="I67" s="40" t="s">
        <v>57</v>
      </c>
      <c r="J67" s="40" t="s">
        <v>57</v>
      </c>
      <c r="K67" s="38" t="s">
        <v>57</v>
      </c>
      <c r="L67" s="38">
        <v>4.7288135593220337</v>
      </c>
      <c r="M67" s="38">
        <v>4.9241379310344797</v>
      </c>
      <c r="N67" s="38">
        <v>4.0814332247556999</v>
      </c>
      <c r="O67" s="39" t="s">
        <v>57</v>
      </c>
      <c r="P67" s="39">
        <f>Index_off_yrs[[#This Row],[2024]]/Index_off_yrs[[#This Row],[2023]]-1</f>
        <v>-0.17113751037874392</v>
      </c>
    </row>
    <row r="68" spans="1:16" s="35" customFormat="1" ht="15" customHeight="1" x14ac:dyDescent="0.2">
      <c r="A68" s="2" t="s">
        <v>77</v>
      </c>
      <c r="B68" s="22" t="s">
        <v>53</v>
      </c>
      <c r="C68" s="49" t="s">
        <v>40</v>
      </c>
      <c r="D68" s="2">
        <v>6</v>
      </c>
      <c r="E68" s="2">
        <v>3</v>
      </c>
      <c r="F68" s="2">
        <v>5</v>
      </c>
      <c r="G68" s="2">
        <v>2</v>
      </c>
      <c r="H68" s="68">
        <v>5</v>
      </c>
      <c r="I68" s="68">
        <v>61</v>
      </c>
      <c r="J68" s="68">
        <v>7</v>
      </c>
      <c r="K68" s="68">
        <v>28</v>
      </c>
      <c r="L68" s="68">
        <v>279</v>
      </c>
      <c r="M68" s="68">
        <v>714</v>
      </c>
      <c r="N68" s="68">
        <v>1253</v>
      </c>
      <c r="O68" s="39" t="s">
        <v>57</v>
      </c>
      <c r="P68" s="39">
        <f>Index_off_yrs[[#This Row],[2024]]/Index_off_yrs[[#This Row],[2023]]-1</f>
        <v>0.75490196078431371</v>
      </c>
    </row>
    <row r="69" spans="1:16" s="35" customFormat="1" ht="15" customHeight="1" x14ac:dyDescent="0.2">
      <c r="A69" s="2" t="s">
        <v>77</v>
      </c>
      <c r="B69" s="22" t="s">
        <v>53</v>
      </c>
      <c r="C69" s="49" t="s">
        <v>41</v>
      </c>
      <c r="D69" s="69">
        <v>1</v>
      </c>
      <c r="E69" s="69">
        <v>2</v>
      </c>
      <c r="F69" s="69">
        <v>3</v>
      </c>
      <c r="G69" s="69">
        <v>1</v>
      </c>
      <c r="H69" s="68">
        <v>1</v>
      </c>
      <c r="I69" s="68">
        <v>13</v>
      </c>
      <c r="J69" s="68">
        <v>2</v>
      </c>
      <c r="K69" s="68">
        <v>7</v>
      </c>
      <c r="L69" s="68">
        <v>59</v>
      </c>
      <c r="M69" s="68">
        <v>145</v>
      </c>
      <c r="N69" s="68">
        <v>307</v>
      </c>
      <c r="O69" s="39" t="s">
        <v>57</v>
      </c>
      <c r="P69" s="39">
        <f>Index_off_yrs[[#This Row],[2024]]/Index_off_yrs[[#This Row],[2023]]-1</f>
        <v>1.1172413793103448</v>
      </c>
    </row>
    <row r="70" spans="1:16" s="35" customFormat="1" ht="15" customHeight="1" x14ac:dyDescent="0.2">
      <c r="A70" s="56" t="s">
        <v>77</v>
      </c>
      <c r="B70" s="51" t="s">
        <v>53</v>
      </c>
      <c r="C70" s="52" t="s">
        <v>42</v>
      </c>
      <c r="D70" s="70">
        <v>2</v>
      </c>
      <c r="E70" s="70">
        <v>13</v>
      </c>
      <c r="F70" s="70">
        <v>16</v>
      </c>
      <c r="G70" s="70">
        <v>2</v>
      </c>
      <c r="H70" s="70">
        <v>7</v>
      </c>
      <c r="I70" s="70">
        <v>36</v>
      </c>
      <c r="J70" s="70">
        <v>13</v>
      </c>
      <c r="K70" s="70">
        <v>27</v>
      </c>
      <c r="L70" s="70">
        <v>122</v>
      </c>
      <c r="M70" s="70">
        <v>445</v>
      </c>
      <c r="N70" s="70">
        <v>966</v>
      </c>
      <c r="O70" s="41" t="s">
        <v>57</v>
      </c>
      <c r="P70" s="41">
        <f>Index_off_yrs[[#This Row],[2024]]/Index_off_yrs[[#This Row],[2023]]-1</f>
        <v>1.1707865168539326</v>
      </c>
    </row>
    <row r="71" spans="1:16" s="35" customFormat="1" ht="15" customHeight="1" x14ac:dyDescent="0.2">
      <c r="A71" s="2" t="s">
        <v>78</v>
      </c>
      <c r="B71" s="2" t="s">
        <v>78</v>
      </c>
      <c r="C71" s="48" t="s">
        <v>38</v>
      </c>
      <c r="D71" s="36">
        <v>42.916372112573796</v>
      </c>
      <c r="E71" s="36">
        <v>42.595799476044597</v>
      </c>
      <c r="F71" s="36">
        <v>42.229412378666098</v>
      </c>
      <c r="G71" s="36">
        <v>40.944175192963598</v>
      </c>
      <c r="H71" s="36">
        <v>38.4108759201212</v>
      </c>
      <c r="I71" s="36">
        <v>37.775700140240502</v>
      </c>
      <c r="J71" s="36">
        <v>34.206330031408598</v>
      </c>
      <c r="K71" s="36">
        <v>31.213184609600201</v>
      </c>
      <c r="L71" s="36">
        <v>32.161712591306859</v>
      </c>
      <c r="M71" s="36">
        <v>32.485500663825</v>
      </c>
      <c r="N71" s="36">
        <v>31.7506193228737</v>
      </c>
      <c r="O71" s="36">
        <f>N71-D71</f>
        <v>-11.165752789700097</v>
      </c>
      <c r="P71" s="36">
        <f>N71-M71</f>
        <v>-0.73488134095130064</v>
      </c>
    </row>
    <row r="72" spans="1:16" s="35" customFormat="1" ht="15" customHeight="1" x14ac:dyDescent="0.2">
      <c r="A72" s="2" t="s">
        <v>78</v>
      </c>
      <c r="B72" s="2" t="s">
        <v>78</v>
      </c>
      <c r="C72" s="49" t="s">
        <v>39</v>
      </c>
      <c r="D72" s="38">
        <v>3.4111388122161901</v>
      </c>
      <c r="E72" s="38">
        <v>3.61299906181591</v>
      </c>
      <c r="F72" s="38">
        <v>3.7857760751359399</v>
      </c>
      <c r="G72" s="38">
        <v>3.9157533245652498</v>
      </c>
      <c r="H72" s="38">
        <v>4.0473134054648803</v>
      </c>
      <c r="I72" s="38">
        <v>3.9125885926425901</v>
      </c>
      <c r="J72" s="38">
        <v>3.64882045486651</v>
      </c>
      <c r="K72" s="38">
        <v>3.5404537241517802</v>
      </c>
      <c r="L72" s="38">
        <v>4.0697099167978417</v>
      </c>
      <c r="M72" s="38">
        <v>4.3445902344590204</v>
      </c>
      <c r="N72" s="38">
        <v>4.4412657130472502</v>
      </c>
      <c r="O72" s="39">
        <f>Index_off_yrs[[#This Row],[2024]]/Index_off_yrs[[#This Row],[2014]]-1</f>
        <v>0.30198914718506997</v>
      </c>
      <c r="P72" s="39">
        <f>Index_off_yrs[[#This Row],[2024]]/Index_off_yrs[[#This Row],[2023]]-1</f>
        <v>2.2251920980130624E-2</v>
      </c>
    </row>
    <row r="73" spans="1:16" s="35" customFormat="1" ht="15" customHeight="1" x14ac:dyDescent="0.2">
      <c r="A73" s="2" t="s">
        <v>78</v>
      </c>
      <c r="B73" s="2" t="s">
        <v>78</v>
      </c>
      <c r="C73" s="49" t="s">
        <v>40</v>
      </c>
      <c r="D73" s="40">
        <v>76621</v>
      </c>
      <c r="E73" s="40">
        <v>69319</v>
      </c>
      <c r="F73" s="40">
        <v>61269</v>
      </c>
      <c r="G73" s="40">
        <v>53591</v>
      </c>
      <c r="H73" s="40">
        <v>44140</v>
      </c>
      <c r="I73" s="40">
        <v>34779</v>
      </c>
      <c r="J73" s="40">
        <v>25830</v>
      </c>
      <c r="K73" s="40">
        <v>17635</v>
      </c>
      <c r="L73" s="40">
        <v>18098</v>
      </c>
      <c r="M73" s="40">
        <v>20198</v>
      </c>
      <c r="N73" s="40">
        <v>20492</v>
      </c>
      <c r="O73" s="39">
        <f>Index_off_yrs[[#This Row],[2024]]/Index_off_yrs[[#This Row],[2014]]-1</f>
        <v>-0.73255373853121208</v>
      </c>
      <c r="P73" s="39">
        <f>Index_off_yrs[[#This Row],[2024]]/Index_off_yrs[[#This Row],[2023]]-1</f>
        <v>1.4555896623428044E-2</v>
      </c>
    </row>
    <row r="74" spans="1:16" s="35" customFormat="1" ht="15" customHeight="1" x14ac:dyDescent="0.2">
      <c r="A74" s="2" t="s">
        <v>78</v>
      </c>
      <c r="B74" s="2" t="s">
        <v>78</v>
      </c>
      <c r="C74" s="49" t="s">
        <v>41</v>
      </c>
      <c r="D74" s="40">
        <v>22462</v>
      </c>
      <c r="E74" s="40">
        <v>19186</v>
      </c>
      <c r="F74" s="40">
        <v>16184</v>
      </c>
      <c r="G74" s="40">
        <v>13686</v>
      </c>
      <c r="H74" s="40">
        <v>10906</v>
      </c>
      <c r="I74" s="40">
        <v>8889</v>
      </c>
      <c r="J74" s="40">
        <v>7079</v>
      </c>
      <c r="K74" s="40">
        <v>4981</v>
      </c>
      <c r="L74" s="40">
        <v>4447</v>
      </c>
      <c r="M74" s="40">
        <v>4649</v>
      </c>
      <c r="N74" s="40">
        <v>4614</v>
      </c>
      <c r="O74" s="39">
        <f>Index_off_yrs[[#This Row],[2024]]/Index_off_yrs[[#This Row],[2014]]-1</f>
        <v>-0.79458641260796015</v>
      </c>
      <c r="P74" s="39">
        <f>Index_off_yrs[[#This Row],[2024]]/Index_off_yrs[[#This Row],[2023]]-1</f>
        <v>-7.5285007528500536E-3</v>
      </c>
    </row>
    <row r="75" spans="1:16" s="35" customFormat="1" ht="15" customHeight="1" x14ac:dyDescent="0.2">
      <c r="A75" s="139" t="s">
        <v>78</v>
      </c>
      <c r="B75" s="139" t="s">
        <v>78</v>
      </c>
      <c r="C75" s="137" t="s">
        <v>42</v>
      </c>
      <c r="D75" s="138">
        <v>52339</v>
      </c>
      <c r="E75" s="138">
        <v>45042</v>
      </c>
      <c r="F75" s="138">
        <v>38324</v>
      </c>
      <c r="G75" s="138">
        <v>33426</v>
      </c>
      <c r="H75" s="138">
        <v>28393</v>
      </c>
      <c r="I75" s="138">
        <v>23531</v>
      </c>
      <c r="J75" s="138">
        <v>20695</v>
      </c>
      <c r="K75" s="138">
        <v>15958</v>
      </c>
      <c r="L75" s="138">
        <v>13827</v>
      </c>
      <c r="M75" s="138">
        <v>14311</v>
      </c>
      <c r="N75" s="138">
        <v>14532</v>
      </c>
      <c r="O75" s="129">
        <f>Index_off_yrs[[#This Row],[2024]]/Index_off_yrs[[#This Row],[2014]]-1</f>
        <v>-0.72234853550889389</v>
      </c>
      <c r="P75" s="129">
        <f>Index_off_yrs[[#This Row],[2024]]/Index_off_yrs[[#This Row],[2023]]-1</f>
        <v>1.544266648032977E-2</v>
      </c>
    </row>
    <row r="76" spans="1:16" s="35" customFormat="1" ht="15" customHeight="1" x14ac:dyDescent="0.2">
      <c r="C76" s="49"/>
      <c r="D76" s="40"/>
      <c r="E76" s="40"/>
      <c r="F76" s="40"/>
      <c r="G76" s="40"/>
      <c r="H76" s="40"/>
      <c r="I76" s="40"/>
      <c r="J76" s="40"/>
      <c r="K76" s="40"/>
      <c r="L76" s="40"/>
      <c r="M76" s="40"/>
      <c r="N76" s="40"/>
      <c r="O76" s="39"/>
      <c r="P76" s="39"/>
    </row>
    <row r="79" spans="1:16" ht="15" customHeight="1" x14ac:dyDescent="0.2">
      <c r="N79" s="57"/>
    </row>
  </sheetData>
  <pageMargins left="0.75000000000000011" right="0.75000000000000011" top="1" bottom="1" header="0.5" footer="0.5"/>
  <pageSetup paperSize="9" scale="52" fitToWidth="0" fitToHeight="0" orientation="landscape" horizontalDpi="300" verticalDpi="0" r:id="rId1"/>
  <headerFooter alignWithMargins="0"/>
  <ignoredErrors>
    <ignoredError sqref="O6:P75" calculatedColumn="1"/>
  </ignoredErrors>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75"/>
  <sheetViews>
    <sheetView workbookViewId="0">
      <pane xSplit="3" ySplit="4" topLeftCell="D5" activePane="bottomRight" state="frozen"/>
      <selection pane="topRight" activeCell="D1" sqref="D1"/>
      <selection pane="bottomLeft" activeCell="A5" sqref="A5"/>
      <selection pane="bottomRight" activeCell="D5" sqref="D5"/>
    </sheetView>
  </sheetViews>
  <sheetFormatPr defaultColWidth="9.140625" defaultRowHeight="15" customHeight="1" x14ac:dyDescent="0.2"/>
  <cols>
    <col min="1" max="1" width="28.28515625" style="2" customWidth="1"/>
    <col min="2" max="2" width="42" style="2" customWidth="1"/>
    <col min="3" max="3" width="42.28515625" style="2" customWidth="1"/>
    <col min="4" max="7" width="15.85546875" style="2" customWidth="1"/>
    <col min="8" max="8" width="9.140625" style="2" customWidth="1"/>
    <col min="9" max="16384" width="9.140625" style="2"/>
  </cols>
  <sheetData>
    <row r="1" spans="1:7" ht="15" customHeight="1" x14ac:dyDescent="0.25">
      <c r="A1" s="1" t="s">
        <v>191</v>
      </c>
    </row>
    <row r="2" spans="1:7" s="33" customFormat="1" ht="15" customHeight="1" x14ac:dyDescent="0.2">
      <c r="A2" s="33" t="s">
        <v>58</v>
      </c>
    </row>
    <row r="3" spans="1:7" s="33" customFormat="1" ht="15" customHeight="1" x14ac:dyDescent="0.2">
      <c r="A3" s="33" t="s">
        <v>202</v>
      </c>
    </row>
    <row r="4" spans="1:7" s="35" customFormat="1" ht="38.450000000000003" customHeight="1" x14ac:dyDescent="0.2">
      <c r="A4" s="94" t="s">
        <v>59</v>
      </c>
      <c r="B4" s="94" t="s">
        <v>60</v>
      </c>
      <c r="C4" s="93" t="s">
        <v>44</v>
      </c>
      <c r="D4" s="125" t="s">
        <v>161</v>
      </c>
      <c r="E4" s="125" t="s">
        <v>162</v>
      </c>
      <c r="F4" s="125" t="s">
        <v>163</v>
      </c>
      <c r="G4" s="125" t="s">
        <v>164</v>
      </c>
    </row>
    <row r="5" spans="1:7" s="35" customFormat="1" ht="15" customHeight="1" x14ac:dyDescent="0.2">
      <c r="A5" s="2" t="s">
        <v>61</v>
      </c>
      <c r="B5" s="22" t="s">
        <v>62</v>
      </c>
      <c r="C5" s="48" t="s">
        <v>38</v>
      </c>
      <c r="D5" s="36">
        <v>19.037656903765701</v>
      </c>
      <c r="E5" s="36">
        <v>18.699186991869901</v>
      </c>
      <c r="F5" s="36">
        <v>19.780219780219799</v>
      </c>
      <c r="G5" s="36">
        <v>19.691119691119699</v>
      </c>
    </row>
    <row r="6" spans="1:7" s="35" customFormat="1" ht="15" customHeight="1" x14ac:dyDescent="0.2">
      <c r="A6" s="2" t="s">
        <v>61</v>
      </c>
      <c r="B6" s="22" t="s">
        <v>62</v>
      </c>
      <c r="C6" s="49" t="s">
        <v>39</v>
      </c>
      <c r="D6" s="38">
        <v>5.2197802197802199</v>
      </c>
      <c r="E6" s="38">
        <v>4.0108695652173898</v>
      </c>
      <c r="F6" s="38">
        <v>3.7666666666666702</v>
      </c>
      <c r="G6" s="38">
        <v>3.4215686274509798</v>
      </c>
    </row>
    <row r="7" spans="1:7" s="35" customFormat="1" ht="15" customHeight="1" x14ac:dyDescent="0.2">
      <c r="A7" s="2" t="s">
        <v>61</v>
      </c>
      <c r="B7" s="22" t="s">
        <v>62</v>
      </c>
      <c r="C7" s="49" t="s">
        <v>40</v>
      </c>
      <c r="D7" s="40">
        <v>475</v>
      </c>
      <c r="E7" s="40">
        <v>369</v>
      </c>
      <c r="F7" s="40">
        <v>339</v>
      </c>
      <c r="G7" s="40">
        <v>349</v>
      </c>
    </row>
    <row r="8" spans="1:7" s="35" customFormat="1" ht="15" customHeight="1" x14ac:dyDescent="0.2">
      <c r="A8" s="2" t="s">
        <v>61</v>
      </c>
      <c r="B8" s="22" t="s">
        <v>62</v>
      </c>
      <c r="C8" s="49" t="s">
        <v>41</v>
      </c>
      <c r="D8" s="40">
        <v>91</v>
      </c>
      <c r="E8" s="40">
        <v>92</v>
      </c>
      <c r="F8" s="40">
        <v>90</v>
      </c>
      <c r="G8" s="40">
        <v>102</v>
      </c>
    </row>
    <row r="9" spans="1:7" s="35" customFormat="1" ht="15" customHeight="1" x14ac:dyDescent="0.2">
      <c r="A9" s="56" t="s">
        <v>61</v>
      </c>
      <c r="B9" s="51" t="s">
        <v>62</v>
      </c>
      <c r="C9" s="52" t="s">
        <v>42</v>
      </c>
      <c r="D9" s="53">
        <v>478</v>
      </c>
      <c r="E9" s="53">
        <v>492</v>
      </c>
      <c r="F9" s="53">
        <v>455</v>
      </c>
      <c r="G9" s="53">
        <v>518</v>
      </c>
    </row>
    <row r="10" spans="1:7" s="35" customFormat="1" ht="15" customHeight="1" x14ac:dyDescent="0.2">
      <c r="A10" s="2" t="s">
        <v>61</v>
      </c>
      <c r="B10" s="22" t="s">
        <v>63</v>
      </c>
      <c r="C10" s="48" t="s">
        <v>38</v>
      </c>
      <c r="D10" s="36">
        <v>2</v>
      </c>
      <c r="E10" s="36">
        <v>15</v>
      </c>
      <c r="F10" s="36">
        <v>8.4745762711864394</v>
      </c>
      <c r="G10" s="36">
        <v>10</v>
      </c>
    </row>
    <row r="11" spans="1:7" s="35" customFormat="1" ht="15" customHeight="1" x14ac:dyDescent="0.2">
      <c r="A11" s="2" t="s">
        <v>61</v>
      </c>
      <c r="B11" s="22" t="s">
        <v>63</v>
      </c>
      <c r="C11" s="49" t="s">
        <v>39</v>
      </c>
      <c r="D11" s="38" t="s">
        <v>57</v>
      </c>
      <c r="E11" s="38" t="s">
        <v>57</v>
      </c>
      <c r="F11" s="38" t="s">
        <v>57</v>
      </c>
      <c r="G11" s="38" t="s">
        <v>57</v>
      </c>
    </row>
    <row r="12" spans="1:7" s="35" customFormat="1" ht="15" customHeight="1" x14ac:dyDescent="0.2">
      <c r="A12" s="2" t="s">
        <v>61</v>
      </c>
      <c r="B12" s="22" t="s">
        <v>63</v>
      </c>
      <c r="C12" s="49" t="s">
        <v>40</v>
      </c>
      <c r="D12" s="40">
        <v>1</v>
      </c>
      <c r="E12" s="40">
        <v>21</v>
      </c>
      <c r="F12" s="40">
        <v>10</v>
      </c>
      <c r="G12" s="40">
        <v>11</v>
      </c>
    </row>
    <row r="13" spans="1:7" s="35" customFormat="1" ht="15" customHeight="1" x14ac:dyDescent="0.2">
      <c r="A13" s="2" t="s">
        <v>61</v>
      </c>
      <c r="B13" s="22" t="s">
        <v>63</v>
      </c>
      <c r="C13" s="49" t="s">
        <v>41</v>
      </c>
      <c r="D13" s="40">
        <v>1</v>
      </c>
      <c r="E13" s="40">
        <v>9</v>
      </c>
      <c r="F13" s="40">
        <v>5</v>
      </c>
      <c r="G13" s="40">
        <v>5</v>
      </c>
    </row>
    <row r="14" spans="1:7" s="35" customFormat="1" ht="15" customHeight="1" x14ac:dyDescent="0.2">
      <c r="A14" s="56" t="s">
        <v>61</v>
      </c>
      <c r="B14" s="51" t="s">
        <v>63</v>
      </c>
      <c r="C14" s="52" t="s">
        <v>42</v>
      </c>
      <c r="D14" s="53">
        <v>50</v>
      </c>
      <c r="E14" s="53">
        <v>60</v>
      </c>
      <c r="F14" s="53">
        <v>59</v>
      </c>
      <c r="G14" s="53">
        <v>50</v>
      </c>
    </row>
    <row r="15" spans="1:7" s="35" customFormat="1" ht="15" customHeight="1" x14ac:dyDescent="0.2">
      <c r="A15" s="2" t="s">
        <v>61</v>
      </c>
      <c r="B15" s="22" t="s">
        <v>64</v>
      </c>
      <c r="C15" s="48" t="s">
        <v>38</v>
      </c>
      <c r="D15" s="36">
        <v>34.146341463414601</v>
      </c>
      <c r="E15" s="36">
        <v>28.959276018099601</v>
      </c>
      <c r="F15" s="36">
        <v>33.6</v>
      </c>
      <c r="G15" s="36">
        <v>33.887043189368796</v>
      </c>
    </row>
    <row r="16" spans="1:7" s="35" customFormat="1" ht="15" customHeight="1" x14ac:dyDescent="0.2">
      <c r="A16" s="2" t="s">
        <v>61</v>
      </c>
      <c r="B16" s="22" t="s">
        <v>64</v>
      </c>
      <c r="C16" s="49" t="s">
        <v>39</v>
      </c>
      <c r="D16" s="38">
        <v>3.6142857142857099</v>
      </c>
      <c r="E16" s="38">
        <v>4.296875</v>
      </c>
      <c r="F16" s="38">
        <v>3.53571428571429</v>
      </c>
      <c r="G16" s="38">
        <v>4.1764705882352899</v>
      </c>
    </row>
    <row r="17" spans="1:7" s="35" customFormat="1" ht="15" customHeight="1" x14ac:dyDescent="0.2">
      <c r="A17" s="2" t="s">
        <v>61</v>
      </c>
      <c r="B17" s="22" t="s">
        <v>64</v>
      </c>
      <c r="C17" s="49" t="s">
        <v>40</v>
      </c>
      <c r="D17" s="40">
        <v>253</v>
      </c>
      <c r="E17" s="40">
        <v>275</v>
      </c>
      <c r="F17" s="40">
        <v>297</v>
      </c>
      <c r="G17" s="40">
        <v>426</v>
      </c>
    </row>
    <row r="18" spans="1:7" s="35" customFormat="1" ht="15" customHeight="1" x14ac:dyDescent="0.2">
      <c r="A18" s="2" t="s">
        <v>61</v>
      </c>
      <c r="B18" s="22" t="s">
        <v>64</v>
      </c>
      <c r="C18" s="49" t="s">
        <v>41</v>
      </c>
      <c r="D18" s="40">
        <v>70</v>
      </c>
      <c r="E18" s="40">
        <v>64</v>
      </c>
      <c r="F18" s="40">
        <v>84</v>
      </c>
      <c r="G18" s="40">
        <v>102</v>
      </c>
    </row>
    <row r="19" spans="1:7" s="35" customFormat="1" ht="15" customHeight="1" x14ac:dyDescent="0.2">
      <c r="A19" s="56" t="s">
        <v>61</v>
      </c>
      <c r="B19" s="51" t="s">
        <v>64</v>
      </c>
      <c r="C19" s="52" t="s">
        <v>42</v>
      </c>
      <c r="D19" s="53">
        <v>205</v>
      </c>
      <c r="E19" s="53">
        <v>221</v>
      </c>
      <c r="F19" s="53">
        <v>250</v>
      </c>
      <c r="G19" s="53">
        <v>301</v>
      </c>
    </row>
    <row r="20" spans="1:7" s="35" customFormat="1" ht="15" customHeight="1" x14ac:dyDescent="0.2">
      <c r="A20" s="2" t="s">
        <v>61</v>
      </c>
      <c r="B20" s="22" t="s">
        <v>65</v>
      </c>
      <c r="C20" s="48" t="s">
        <v>38</v>
      </c>
      <c r="D20" s="36">
        <v>43.071161048689099</v>
      </c>
      <c r="E20" s="36">
        <v>42.700729927007302</v>
      </c>
      <c r="F20" s="36">
        <v>46.483704974270999</v>
      </c>
      <c r="G20" s="36">
        <v>44.082332761578002</v>
      </c>
    </row>
    <row r="21" spans="1:7" s="35" customFormat="1" ht="15" customHeight="1" x14ac:dyDescent="0.2">
      <c r="A21" s="2" t="s">
        <v>61</v>
      </c>
      <c r="B21" s="22" t="s">
        <v>65</v>
      </c>
      <c r="C21" s="49" t="s">
        <v>39</v>
      </c>
      <c r="D21" s="38">
        <v>5.5347826086956502</v>
      </c>
      <c r="E21" s="38">
        <v>5.4914529914529897</v>
      </c>
      <c r="F21" s="38">
        <v>5.3616236162361597</v>
      </c>
      <c r="G21" s="38">
        <v>5.8326848249027199</v>
      </c>
    </row>
    <row r="22" spans="1:7" s="35" customFormat="1" ht="15" customHeight="1" x14ac:dyDescent="0.2">
      <c r="A22" s="2" t="s">
        <v>61</v>
      </c>
      <c r="B22" s="22" t="s">
        <v>65</v>
      </c>
      <c r="C22" s="49" t="s">
        <v>40</v>
      </c>
      <c r="D22" s="40">
        <v>1273</v>
      </c>
      <c r="E22" s="40">
        <v>1285</v>
      </c>
      <c r="F22" s="40">
        <v>1453</v>
      </c>
      <c r="G22" s="40">
        <v>1499</v>
      </c>
    </row>
    <row r="23" spans="1:7" s="35" customFormat="1" ht="15" customHeight="1" x14ac:dyDescent="0.2">
      <c r="A23" s="2" t="s">
        <v>61</v>
      </c>
      <c r="B23" s="22" t="s">
        <v>65</v>
      </c>
      <c r="C23" s="49" t="s">
        <v>41</v>
      </c>
      <c r="D23" s="40">
        <v>230</v>
      </c>
      <c r="E23" s="40">
        <v>234</v>
      </c>
      <c r="F23" s="40">
        <v>271</v>
      </c>
      <c r="G23" s="40">
        <v>257</v>
      </c>
    </row>
    <row r="24" spans="1:7" s="35" customFormat="1" ht="15" customHeight="1" x14ac:dyDescent="0.2">
      <c r="A24" s="56" t="s">
        <v>61</v>
      </c>
      <c r="B24" s="51" t="s">
        <v>65</v>
      </c>
      <c r="C24" s="52" t="s">
        <v>42</v>
      </c>
      <c r="D24" s="53">
        <v>534</v>
      </c>
      <c r="E24" s="53">
        <v>548</v>
      </c>
      <c r="F24" s="53">
        <v>583</v>
      </c>
      <c r="G24" s="53">
        <v>583</v>
      </c>
    </row>
    <row r="25" spans="1:7" s="35" customFormat="1" ht="15" customHeight="1" x14ac:dyDescent="0.2">
      <c r="A25" s="2" t="s">
        <v>61</v>
      </c>
      <c r="B25" s="22" t="s">
        <v>66</v>
      </c>
      <c r="C25" s="48" t="s">
        <v>38</v>
      </c>
      <c r="D25" s="36">
        <v>37.878787878787897</v>
      </c>
      <c r="E25" s="36">
        <v>40.983606557377101</v>
      </c>
      <c r="F25" s="36">
        <v>31.25</v>
      </c>
      <c r="G25" s="36">
        <v>28.571428571428601</v>
      </c>
    </row>
    <row r="26" spans="1:7" s="35" customFormat="1" ht="15" customHeight="1" x14ac:dyDescent="0.2">
      <c r="A26" s="2" t="s">
        <v>61</v>
      </c>
      <c r="B26" s="22" t="s">
        <v>66</v>
      </c>
      <c r="C26" s="49" t="s">
        <v>39</v>
      </c>
      <c r="D26" s="38" t="s">
        <v>57</v>
      </c>
      <c r="E26" s="38" t="s">
        <v>57</v>
      </c>
      <c r="F26" s="38" t="s">
        <v>57</v>
      </c>
      <c r="G26" s="38" t="s">
        <v>57</v>
      </c>
    </row>
    <row r="27" spans="1:7" s="35" customFormat="1" ht="15" customHeight="1" x14ac:dyDescent="0.2">
      <c r="A27" s="2" t="s">
        <v>61</v>
      </c>
      <c r="B27" s="22" t="s">
        <v>66</v>
      </c>
      <c r="C27" s="49" t="s">
        <v>40</v>
      </c>
      <c r="D27" s="40">
        <v>113</v>
      </c>
      <c r="E27" s="40">
        <v>96</v>
      </c>
      <c r="F27" s="40">
        <v>149</v>
      </c>
      <c r="G27" s="40">
        <v>86</v>
      </c>
    </row>
    <row r="28" spans="1:7" s="35" customFormat="1" ht="15" customHeight="1" x14ac:dyDescent="0.2">
      <c r="A28" s="2" t="s">
        <v>61</v>
      </c>
      <c r="B28" s="22" t="s">
        <v>66</v>
      </c>
      <c r="C28" s="49" t="s">
        <v>41</v>
      </c>
      <c r="D28" s="40">
        <v>25</v>
      </c>
      <c r="E28" s="40">
        <v>25</v>
      </c>
      <c r="F28" s="40">
        <v>20</v>
      </c>
      <c r="G28" s="40">
        <v>14</v>
      </c>
    </row>
    <row r="29" spans="1:7" s="35" customFormat="1" ht="15" customHeight="1" x14ac:dyDescent="0.2">
      <c r="A29" s="56" t="s">
        <v>61</v>
      </c>
      <c r="B29" s="51" t="s">
        <v>66</v>
      </c>
      <c r="C29" s="52" t="s">
        <v>42</v>
      </c>
      <c r="D29" s="53">
        <v>66</v>
      </c>
      <c r="E29" s="53">
        <v>61</v>
      </c>
      <c r="F29" s="53">
        <v>64</v>
      </c>
      <c r="G29" s="53">
        <v>49</v>
      </c>
    </row>
    <row r="30" spans="1:7" s="35" customFormat="1" ht="15" customHeight="1" x14ac:dyDescent="0.2">
      <c r="A30" s="2" t="s">
        <v>67</v>
      </c>
      <c r="B30" s="22" t="s">
        <v>68</v>
      </c>
      <c r="C30" s="48" t="s">
        <v>38</v>
      </c>
      <c r="D30" s="36">
        <v>35.929648241206003</v>
      </c>
      <c r="E30" s="36">
        <v>37.469586374695901</v>
      </c>
      <c r="F30" s="36">
        <v>37.431693989071</v>
      </c>
      <c r="G30" s="36">
        <v>38.050314465408803</v>
      </c>
    </row>
    <row r="31" spans="1:7" s="35" customFormat="1" ht="15" customHeight="1" x14ac:dyDescent="0.2">
      <c r="A31" s="2" t="s">
        <v>67</v>
      </c>
      <c r="B31" s="22" t="s">
        <v>68</v>
      </c>
      <c r="C31" s="49" t="s">
        <v>39</v>
      </c>
      <c r="D31" s="38">
        <v>3.3916083916083899</v>
      </c>
      <c r="E31" s="38">
        <v>3.3961038961039001</v>
      </c>
      <c r="F31" s="38">
        <v>3.5255474452554698</v>
      </c>
      <c r="G31" s="38">
        <v>3.4710743801652901</v>
      </c>
    </row>
    <row r="32" spans="1:7" s="35" customFormat="1" ht="15" customHeight="1" x14ac:dyDescent="0.2">
      <c r="A32" s="2" t="s">
        <v>67</v>
      </c>
      <c r="B32" s="22" t="s">
        <v>68</v>
      </c>
      <c r="C32" s="49" t="s">
        <v>40</v>
      </c>
      <c r="D32" s="40">
        <v>485</v>
      </c>
      <c r="E32" s="40">
        <v>523</v>
      </c>
      <c r="F32" s="40">
        <v>483</v>
      </c>
      <c r="G32" s="40">
        <v>420</v>
      </c>
    </row>
    <row r="33" spans="1:7" s="35" customFormat="1" ht="15" customHeight="1" x14ac:dyDescent="0.2">
      <c r="A33" s="2" t="s">
        <v>67</v>
      </c>
      <c r="B33" s="22" t="s">
        <v>68</v>
      </c>
      <c r="C33" s="49" t="s">
        <v>41</v>
      </c>
      <c r="D33" s="40">
        <v>143</v>
      </c>
      <c r="E33" s="40">
        <v>154</v>
      </c>
      <c r="F33" s="40">
        <v>137</v>
      </c>
      <c r="G33" s="40">
        <v>121</v>
      </c>
    </row>
    <row r="34" spans="1:7" s="35" customFormat="1" ht="15" customHeight="1" x14ac:dyDescent="0.2">
      <c r="A34" s="56" t="s">
        <v>67</v>
      </c>
      <c r="B34" s="51" t="s">
        <v>68</v>
      </c>
      <c r="C34" s="52" t="s">
        <v>42</v>
      </c>
      <c r="D34" s="53">
        <v>398</v>
      </c>
      <c r="E34" s="53">
        <v>411</v>
      </c>
      <c r="F34" s="53">
        <v>366</v>
      </c>
      <c r="G34" s="53">
        <v>318</v>
      </c>
    </row>
    <row r="35" spans="1:7" s="35" customFormat="1" ht="15" customHeight="1" x14ac:dyDescent="0.2">
      <c r="A35" s="2" t="s">
        <v>67</v>
      </c>
      <c r="B35" s="22" t="s">
        <v>69</v>
      </c>
      <c r="C35" s="48" t="s">
        <v>38</v>
      </c>
      <c r="D35" s="36">
        <v>28.865979381443299</v>
      </c>
      <c r="E35" s="36">
        <v>28.336755646817199</v>
      </c>
      <c r="F35" s="36">
        <v>27.5210084033613</v>
      </c>
      <c r="G35" s="36">
        <v>25.393258426966302</v>
      </c>
    </row>
    <row r="36" spans="1:7" s="35" customFormat="1" ht="15" customHeight="1" x14ac:dyDescent="0.2">
      <c r="A36" s="2" t="s">
        <v>67</v>
      </c>
      <c r="B36" s="22" t="s">
        <v>69</v>
      </c>
      <c r="C36" s="49" t="s">
        <v>39</v>
      </c>
      <c r="D36" s="38">
        <v>3.19285714285714</v>
      </c>
      <c r="E36" s="38">
        <v>3.4420289855072501</v>
      </c>
      <c r="F36" s="38">
        <v>3.1145038167938899</v>
      </c>
      <c r="G36" s="38">
        <v>3.46902654867257</v>
      </c>
    </row>
    <row r="37" spans="1:7" s="35" customFormat="1" ht="15" customHeight="1" x14ac:dyDescent="0.2">
      <c r="A37" s="2" t="s">
        <v>67</v>
      </c>
      <c r="B37" s="22" t="s">
        <v>69</v>
      </c>
      <c r="C37" s="49" t="s">
        <v>40</v>
      </c>
      <c r="D37" s="40">
        <v>447</v>
      </c>
      <c r="E37" s="40">
        <v>475</v>
      </c>
      <c r="F37" s="40">
        <v>408</v>
      </c>
      <c r="G37" s="40">
        <v>392</v>
      </c>
    </row>
    <row r="38" spans="1:7" s="35" customFormat="1" ht="15" customHeight="1" x14ac:dyDescent="0.2">
      <c r="A38" s="2" t="s">
        <v>67</v>
      </c>
      <c r="B38" s="22" t="s">
        <v>69</v>
      </c>
      <c r="C38" s="49" t="s">
        <v>41</v>
      </c>
      <c r="D38" s="40">
        <v>140</v>
      </c>
      <c r="E38" s="40">
        <v>138</v>
      </c>
      <c r="F38" s="40">
        <v>131</v>
      </c>
      <c r="G38" s="40">
        <v>113</v>
      </c>
    </row>
    <row r="39" spans="1:7" s="35" customFormat="1" ht="15" customHeight="1" x14ac:dyDescent="0.2">
      <c r="A39" s="56" t="s">
        <v>67</v>
      </c>
      <c r="B39" s="51" t="s">
        <v>69</v>
      </c>
      <c r="C39" s="52" t="s">
        <v>42</v>
      </c>
      <c r="D39" s="53">
        <v>485</v>
      </c>
      <c r="E39" s="53">
        <v>487</v>
      </c>
      <c r="F39" s="53">
        <v>476</v>
      </c>
      <c r="G39" s="53">
        <v>445</v>
      </c>
    </row>
    <row r="40" spans="1:7" s="35" customFormat="1" ht="15" customHeight="1" x14ac:dyDescent="0.2">
      <c r="A40" s="2" t="s">
        <v>67</v>
      </c>
      <c r="B40" s="22" t="s">
        <v>70</v>
      </c>
      <c r="C40" s="48" t="s">
        <v>38</v>
      </c>
      <c r="D40" s="36">
        <v>30.769230769230798</v>
      </c>
      <c r="E40" s="36">
        <v>25.210084033613398</v>
      </c>
      <c r="F40" s="36">
        <v>34.883720930232599</v>
      </c>
      <c r="G40" s="36">
        <v>27.272727272727298</v>
      </c>
    </row>
    <row r="41" spans="1:7" s="35" customFormat="1" ht="15" customHeight="1" x14ac:dyDescent="0.2">
      <c r="A41" s="2" t="s">
        <v>67</v>
      </c>
      <c r="B41" s="22" t="s">
        <v>70</v>
      </c>
      <c r="C41" s="49" t="s">
        <v>39</v>
      </c>
      <c r="D41" s="38" t="s">
        <v>57</v>
      </c>
      <c r="E41" s="38">
        <v>2.7333333333333298</v>
      </c>
      <c r="F41" s="38">
        <v>3.43333333333333</v>
      </c>
      <c r="G41" s="38" t="s">
        <v>57</v>
      </c>
    </row>
    <row r="42" spans="1:7" s="35" customFormat="1" ht="15" customHeight="1" x14ac:dyDescent="0.2">
      <c r="A42" s="2" t="s">
        <v>67</v>
      </c>
      <c r="B42" s="22" t="s">
        <v>70</v>
      </c>
      <c r="C42" s="49" t="s">
        <v>40</v>
      </c>
      <c r="D42" s="40">
        <v>76</v>
      </c>
      <c r="E42" s="40">
        <v>82</v>
      </c>
      <c r="F42" s="40">
        <v>103</v>
      </c>
      <c r="G42" s="40">
        <v>132</v>
      </c>
    </row>
    <row r="43" spans="1:7" s="35" customFormat="1" ht="15" customHeight="1" x14ac:dyDescent="0.2">
      <c r="A43" s="2" t="s">
        <v>67</v>
      </c>
      <c r="B43" s="22" t="s">
        <v>70</v>
      </c>
      <c r="C43" s="49" t="s">
        <v>41</v>
      </c>
      <c r="D43" s="40">
        <v>28</v>
      </c>
      <c r="E43" s="40">
        <v>30</v>
      </c>
      <c r="F43" s="40">
        <v>30</v>
      </c>
      <c r="G43" s="40">
        <v>27</v>
      </c>
    </row>
    <row r="44" spans="1:7" s="35" customFormat="1" ht="15" customHeight="1" x14ac:dyDescent="0.2">
      <c r="A44" s="56" t="s">
        <v>67</v>
      </c>
      <c r="B44" s="51" t="s">
        <v>70</v>
      </c>
      <c r="C44" s="52" t="s">
        <v>42</v>
      </c>
      <c r="D44" s="53">
        <v>91</v>
      </c>
      <c r="E44" s="53">
        <v>119</v>
      </c>
      <c r="F44" s="53">
        <v>86</v>
      </c>
      <c r="G44" s="53">
        <v>99</v>
      </c>
    </row>
    <row r="45" spans="1:7" s="35" customFormat="1" ht="15" customHeight="1" x14ac:dyDescent="0.2">
      <c r="A45" s="2" t="s">
        <v>67</v>
      </c>
      <c r="B45" s="22" t="s">
        <v>71</v>
      </c>
      <c r="C45" s="48" t="s">
        <v>38</v>
      </c>
      <c r="D45" s="36">
        <v>21.1864406779661</v>
      </c>
      <c r="E45" s="36">
        <v>19.696969696969699</v>
      </c>
      <c r="F45" s="36">
        <v>23.255813953488399</v>
      </c>
      <c r="G45" s="36">
        <v>23.239436619718301</v>
      </c>
    </row>
    <row r="46" spans="1:7" s="35" customFormat="1" ht="15" customHeight="1" x14ac:dyDescent="0.2">
      <c r="A46" s="2" t="s">
        <v>67</v>
      </c>
      <c r="B46" s="22" t="s">
        <v>71</v>
      </c>
      <c r="C46" s="49" t="s">
        <v>39</v>
      </c>
      <c r="D46" s="38" t="s">
        <v>57</v>
      </c>
      <c r="E46" s="38" t="s">
        <v>57</v>
      </c>
      <c r="F46" s="38">
        <v>6.8666666666666698</v>
      </c>
      <c r="G46" s="38">
        <v>6.1515151515151496</v>
      </c>
    </row>
    <row r="47" spans="1:7" s="35" customFormat="1" ht="15" customHeight="1" x14ac:dyDescent="0.2">
      <c r="A47" s="2" t="s">
        <v>67</v>
      </c>
      <c r="B47" s="22" t="s">
        <v>71</v>
      </c>
      <c r="C47" s="49" t="s">
        <v>40</v>
      </c>
      <c r="D47" s="40">
        <v>132</v>
      </c>
      <c r="E47" s="40">
        <v>110</v>
      </c>
      <c r="F47" s="40">
        <v>206</v>
      </c>
      <c r="G47" s="40">
        <v>203</v>
      </c>
    </row>
    <row r="48" spans="1:7" s="35" customFormat="1" ht="15" customHeight="1" x14ac:dyDescent="0.2">
      <c r="A48" s="2" t="s">
        <v>67</v>
      </c>
      <c r="B48" s="22" t="s">
        <v>71</v>
      </c>
      <c r="C48" s="49" t="s">
        <v>41</v>
      </c>
      <c r="D48" s="40">
        <v>25</v>
      </c>
      <c r="E48" s="40">
        <v>26</v>
      </c>
      <c r="F48" s="40">
        <v>30</v>
      </c>
      <c r="G48" s="40">
        <v>33</v>
      </c>
    </row>
    <row r="49" spans="1:7" s="35" customFormat="1" ht="15" customHeight="1" x14ac:dyDescent="0.2">
      <c r="A49" s="56" t="s">
        <v>67</v>
      </c>
      <c r="B49" s="51" t="s">
        <v>71</v>
      </c>
      <c r="C49" s="52" t="s">
        <v>42</v>
      </c>
      <c r="D49" s="53">
        <v>118</v>
      </c>
      <c r="E49" s="53">
        <v>132</v>
      </c>
      <c r="F49" s="53">
        <v>129</v>
      </c>
      <c r="G49" s="53">
        <v>142</v>
      </c>
    </row>
    <row r="50" spans="1:7" s="35" customFormat="1" ht="15" customHeight="1" x14ac:dyDescent="0.2">
      <c r="A50" s="2" t="s">
        <v>72</v>
      </c>
      <c r="B50" s="22" t="s">
        <v>73</v>
      </c>
      <c r="C50" s="48" t="s">
        <v>38</v>
      </c>
      <c r="D50" s="36">
        <v>42.105263157894697</v>
      </c>
      <c r="E50" s="36">
        <v>46.6666666666667</v>
      </c>
      <c r="F50" s="36">
        <v>43.076923076923102</v>
      </c>
      <c r="G50" s="36">
        <v>51.785714285714299</v>
      </c>
    </row>
    <row r="51" spans="1:7" s="35" customFormat="1" ht="15" customHeight="1" x14ac:dyDescent="0.2">
      <c r="A51" s="2" t="s">
        <v>72</v>
      </c>
      <c r="B51" s="22" t="s">
        <v>73</v>
      </c>
      <c r="C51" s="49" t="s">
        <v>39</v>
      </c>
      <c r="D51" s="38" t="s">
        <v>57</v>
      </c>
      <c r="E51" s="38" t="s">
        <v>57</v>
      </c>
      <c r="F51" s="38" t="s">
        <v>57</v>
      </c>
      <c r="G51" s="38" t="s">
        <v>57</v>
      </c>
    </row>
    <row r="52" spans="1:7" s="35" customFormat="1" ht="15" customHeight="1" x14ac:dyDescent="0.2">
      <c r="A52" s="2" t="s">
        <v>72</v>
      </c>
      <c r="B52" s="22" t="s">
        <v>73</v>
      </c>
      <c r="C52" s="49" t="s">
        <v>40</v>
      </c>
      <c r="D52" s="40">
        <v>92</v>
      </c>
      <c r="E52" s="40">
        <v>113</v>
      </c>
      <c r="F52" s="40">
        <v>95</v>
      </c>
      <c r="G52" s="40">
        <v>133</v>
      </c>
    </row>
    <row r="53" spans="1:7" s="35" customFormat="1" ht="15" customHeight="1" x14ac:dyDescent="0.2">
      <c r="A53" s="2" t="s">
        <v>72</v>
      </c>
      <c r="B53" s="22" t="s">
        <v>73</v>
      </c>
      <c r="C53" s="49" t="s">
        <v>41</v>
      </c>
      <c r="D53" s="40">
        <v>24</v>
      </c>
      <c r="E53" s="40">
        <v>21</v>
      </c>
      <c r="F53" s="40">
        <v>28</v>
      </c>
      <c r="G53" s="40">
        <v>29</v>
      </c>
    </row>
    <row r="54" spans="1:7" s="35" customFormat="1" ht="15" customHeight="1" x14ac:dyDescent="0.2">
      <c r="A54" s="56" t="s">
        <v>72</v>
      </c>
      <c r="B54" s="51" t="s">
        <v>73</v>
      </c>
      <c r="C54" s="52" t="s">
        <v>42</v>
      </c>
      <c r="D54" s="53">
        <v>57</v>
      </c>
      <c r="E54" s="53">
        <v>45</v>
      </c>
      <c r="F54" s="53">
        <v>65</v>
      </c>
      <c r="G54" s="53">
        <v>56</v>
      </c>
    </row>
    <row r="55" spans="1:7" s="35" customFormat="1" ht="15" customHeight="1" x14ac:dyDescent="0.2">
      <c r="A55" s="2" t="s">
        <v>74</v>
      </c>
      <c r="B55" s="22" t="s">
        <v>75</v>
      </c>
      <c r="C55" s="48" t="s">
        <v>38</v>
      </c>
      <c r="D55" s="36">
        <v>34.356725146198798</v>
      </c>
      <c r="E55" s="36">
        <v>33.980582524271803</v>
      </c>
      <c r="F55" s="36">
        <v>32.740740740740698</v>
      </c>
      <c r="G55" s="36">
        <v>32.630098452883303</v>
      </c>
    </row>
    <row r="56" spans="1:7" s="35" customFormat="1" ht="15" customHeight="1" x14ac:dyDescent="0.2">
      <c r="A56" s="2" t="s">
        <v>74</v>
      </c>
      <c r="B56" s="22" t="s">
        <v>75</v>
      </c>
      <c r="C56" s="49" t="s">
        <v>39</v>
      </c>
      <c r="D56" s="38">
        <v>4.0723404255319204</v>
      </c>
      <c r="E56" s="38">
        <v>4.8448979591836698</v>
      </c>
      <c r="F56" s="38">
        <v>5.2262443438914001</v>
      </c>
      <c r="G56" s="38">
        <v>5.2758620689655196</v>
      </c>
    </row>
    <row r="57" spans="1:7" s="35" customFormat="1" ht="15" customHeight="1" x14ac:dyDescent="0.2">
      <c r="A57" s="2" t="s">
        <v>74</v>
      </c>
      <c r="B57" s="22" t="s">
        <v>75</v>
      </c>
      <c r="C57" s="49" t="s">
        <v>40</v>
      </c>
      <c r="D57" s="40">
        <v>957</v>
      </c>
      <c r="E57" s="40">
        <v>1187</v>
      </c>
      <c r="F57" s="40">
        <v>1155</v>
      </c>
      <c r="G57" s="40">
        <v>1224</v>
      </c>
    </row>
    <row r="58" spans="1:7" s="35" customFormat="1" ht="15" customHeight="1" x14ac:dyDescent="0.2">
      <c r="A58" s="2" t="s">
        <v>74</v>
      </c>
      <c r="B58" s="22" t="s">
        <v>75</v>
      </c>
      <c r="C58" s="49" t="s">
        <v>41</v>
      </c>
      <c r="D58" s="40">
        <v>235</v>
      </c>
      <c r="E58" s="40">
        <v>245</v>
      </c>
      <c r="F58" s="40">
        <v>221</v>
      </c>
      <c r="G58" s="40">
        <v>232</v>
      </c>
    </row>
    <row r="59" spans="1:7" s="35" customFormat="1" ht="15" customHeight="1" x14ac:dyDescent="0.2">
      <c r="A59" s="56" t="s">
        <v>74</v>
      </c>
      <c r="B59" s="51" t="s">
        <v>75</v>
      </c>
      <c r="C59" s="52" t="s">
        <v>42</v>
      </c>
      <c r="D59" s="53">
        <v>684</v>
      </c>
      <c r="E59" s="53">
        <v>721</v>
      </c>
      <c r="F59" s="53">
        <v>675</v>
      </c>
      <c r="G59" s="53">
        <v>711</v>
      </c>
    </row>
    <row r="60" spans="1:7" s="35" customFormat="1" ht="15" customHeight="1" x14ac:dyDescent="0.2">
      <c r="A60" s="2" t="s">
        <v>74</v>
      </c>
      <c r="B60" s="22" t="s">
        <v>76</v>
      </c>
      <c r="C60" s="48" t="s">
        <v>38</v>
      </c>
      <c r="D60" s="36">
        <v>26.8456375838926</v>
      </c>
      <c r="E60" s="36">
        <v>28.368794326241101</v>
      </c>
      <c r="F60" s="36">
        <v>28.275862068965498</v>
      </c>
      <c r="G60" s="36">
        <v>28.723404255319199</v>
      </c>
    </row>
    <row r="61" spans="1:7" s="35" customFormat="1" ht="15" customHeight="1" x14ac:dyDescent="0.2">
      <c r="A61" s="2" t="s">
        <v>74</v>
      </c>
      <c r="B61" s="22" t="s">
        <v>76</v>
      </c>
      <c r="C61" s="49" t="s">
        <v>39</v>
      </c>
      <c r="D61" s="38">
        <v>4.0250000000000004</v>
      </c>
      <c r="E61" s="38">
        <v>5.5750000000000002</v>
      </c>
      <c r="F61" s="38">
        <v>5.1951219512195097</v>
      </c>
      <c r="G61" s="38">
        <v>4.2407407407407396</v>
      </c>
    </row>
    <row r="62" spans="1:7" s="35" customFormat="1" ht="15" customHeight="1" x14ac:dyDescent="0.2">
      <c r="A62" s="2" t="s">
        <v>74</v>
      </c>
      <c r="B62" s="22" t="s">
        <v>76</v>
      </c>
      <c r="C62" s="49" t="s">
        <v>40</v>
      </c>
      <c r="D62" s="40">
        <v>161</v>
      </c>
      <c r="E62" s="40">
        <v>223</v>
      </c>
      <c r="F62" s="40">
        <v>213</v>
      </c>
      <c r="G62" s="40">
        <v>229</v>
      </c>
    </row>
    <row r="63" spans="1:7" s="35" customFormat="1" ht="15" customHeight="1" x14ac:dyDescent="0.2">
      <c r="A63" s="2" t="s">
        <v>74</v>
      </c>
      <c r="B63" s="22" t="s">
        <v>76</v>
      </c>
      <c r="C63" s="49" t="s">
        <v>41</v>
      </c>
      <c r="D63" s="40">
        <v>40</v>
      </c>
      <c r="E63" s="40">
        <v>40</v>
      </c>
      <c r="F63" s="40">
        <v>41</v>
      </c>
      <c r="G63" s="40">
        <v>54</v>
      </c>
    </row>
    <row r="64" spans="1:7" s="35" customFormat="1" ht="15" customHeight="1" x14ac:dyDescent="0.2">
      <c r="A64" s="56" t="s">
        <v>74</v>
      </c>
      <c r="B64" s="51" t="s">
        <v>76</v>
      </c>
      <c r="C64" s="52" t="s">
        <v>42</v>
      </c>
      <c r="D64" s="53">
        <v>149</v>
      </c>
      <c r="E64" s="53">
        <v>141</v>
      </c>
      <c r="F64" s="53">
        <v>145</v>
      </c>
      <c r="G64" s="53">
        <v>188</v>
      </c>
    </row>
    <row r="65" spans="1:7" s="35" customFormat="1" ht="15" customHeight="1" x14ac:dyDescent="0.2">
      <c r="A65" s="2" t="s">
        <v>77</v>
      </c>
      <c r="B65" s="22" t="s">
        <v>53</v>
      </c>
      <c r="C65" s="48" t="s">
        <v>38</v>
      </c>
      <c r="D65" s="67">
        <v>29.126213592233</v>
      </c>
      <c r="E65" s="67">
        <v>37.959183673469397</v>
      </c>
      <c r="F65" s="67">
        <v>29.7071129707113</v>
      </c>
      <c r="G65" s="67">
        <v>30.072463768115899</v>
      </c>
    </row>
    <row r="66" spans="1:7" s="35" customFormat="1" ht="15" customHeight="1" x14ac:dyDescent="0.2">
      <c r="A66" s="2" t="s">
        <v>77</v>
      </c>
      <c r="B66" s="22" t="s">
        <v>53</v>
      </c>
      <c r="C66" s="49" t="s">
        <v>39</v>
      </c>
      <c r="D66" s="40">
        <v>4.3833333333333302</v>
      </c>
      <c r="E66" s="40">
        <v>4.2688172043010804</v>
      </c>
      <c r="F66" s="40">
        <v>3.7887323943662001</v>
      </c>
      <c r="G66" s="40">
        <v>3.9036144578313299</v>
      </c>
    </row>
    <row r="67" spans="1:7" s="35" customFormat="1" ht="15" customHeight="1" x14ac:dyDescent="0.2">
      <c r="A67" s="2" t="s">
        <v>77</v>
      </c>
      <c r="B67" s="22" t="s">
        <v>53</v>
      </c>
      <c r="C67" s="49" t="s">
        <v>40</v>
      </c>
      <c r="D67" s="2">
        <v>263</v>
      </c>
      <c r="E67" s="2">
        <v>397</v>
      </c>
      <c r="F67" s="2">
        <v>269</v>
      </c>
      <c r="G67" s="2">
        <v>324</v>
      </c>
    </row>
    <row r="68" spans="1:7" s="35" customFormat="1" ht="15" customHeight="1" x14ac:dyDescent="0.2">
      <c r="A68" s="2" t="s">
        <v>77</v>
      </c>
      <c r="B68" s="22" t="s">
        <v>53</v>
      </c>
      <c r="C68" s="49" t="s">
        <v>41</v>
      </c>
      <c r="D68" s="69">
        <v>60</v>
      </c>
      <c r="E68" s="69">
        <v>93</v>
      </c>
      <c r="F68" s="69">
        <v>71</v>
      </c>
      <c r="G68" s="69">
        <v>83</v>
      </c>
    </row>
    <row r="69" spans="1:7" s="35" customFormat="1" ht="15" customHeight="1" x14ac:dyDescent="0.2">
      <c r="A69" s="56" t="s">
        <v>77</v>
      </c>
      <c r="B69" s="51" t="s">
        <v>53</v>
      </c>
      <c r="C69" s="52" t="s">
        <v>42</v>
      </c>
      <c r="D69" s="70">
        <v>206</v>
      </c>
      <c r="E69" s="70">
        <v>245</v>
      </c>
      <c r="F69" s="70">
        <v>239</v>
      </c>
      <c r="G69" s="70">
        <v>276</v>
      </c>
    </row>
    <row r="70" spans="1:7" s="35" customFormat="1" ht="15" customHeight="1" x14ac:dyDescent="0.2">
      <c r="A70" s="2" t="s">
        <v>78</v>
      </c>
      <c r="B70" s="2" t="s">
        <v>78</v>
      </c>
      <c r="C70" s="48" t="s">
        <v>38</v>
      </c>
      <c r="D70" s="36">
        <v>31.581936949730199</v>
      </c>
      <c r="E70" s="36">
        <v>31.794732554982399</v>
      </c>
      <c r="F70" s="36">
        <v>32.2661469933185</v>
      </c>
      <c r="G70" s="36">
        <v>31.370449678800899</v>
      </c>
    </row>
    <row r="71" spans="1:7" s="35" customFormat="1" ht="15" customHeight="1" x14ac:dyDescent="0.2">
      <c r="A71" s="2" t="s">
        <v>78</v>
      </c>
      <c r="B71" s="2" t="s">
        <v>78</v>
      </c>
      <c r="C71" s="49" t="s">
        <v>39</v>
      </c>
      <c r="D71" s="38">
        <v>4.2517985611510802</v>
      </c>
      <c r="E71" s="38">
        <v>4.4030742954739504</v>
      </c>
      <c r="F71" s="38">
        <v>4.4693701466781697</v>
      </c>
      <c r="G71" s="38">
        <v>4.6313993174061396</v>
      </c>
    </row>
    <row r="72" spans="1:7" s="35" customFormat="1" ht="15" customHeight="1" x14ac:dyDescent="0.2">
      <c r="A72" s="2" t="s">
        <v>78</v>
      </c>
      <c r="B72" s="2" t="s">
        <v>78</v>
      </c>
      <c r="C72" s="49" t="s">
        <v>40</v>
      </c>
      <c r="D72" s="40">
        <v>4728</v>
      </c>
      <c r="E72" s="40">
        <v>5156</v>
      </c>
      <c r="F72" s="40">
        <v>5180</v>
      </c>
      <c r="G72" s="40">
        <v>5428</v>
      </c>
    </row>
    <row r="73" spans="1:7" s="35" customFormat="1" ht="15" customHeight="1" x14ac:dyDescent="0.2">
      <c r="A73" s="2" t="s">
        <v>78</v>
      </c>
      <c r="B73" s="2" t="s">
        <v>78</v>
      </c>
      <c r="C73" s="49" t="s">
        <v>41</v>
      </c>
      <c r="D73" s="40">
        <v>1112</v>
      </c>
      <c r="E73" s="40">
        <v>1171</v>
      </c>
      <c r="F73" s="40">
        <v>1159</v>
      </c>
      <c r="G73" s="40">
        <v>1172</v>
      </c>
    </row>
    <row r="74" spans="1:7" s="35" customFormat="1" ht="15" customHeight="1" x14ac:dyDescent="0.2">
      <c r="A74" s="139" t="s">
        <v>78</v>
      </c>
      <c r="B74" s="139" t="s">
        <v>78</v>
      </c>
      <c r="C74" s="137" t="s">
        <v>42</v>
      </c>
      <c r="D74" s="138">
        <v>3521</v>
      </c>
      <c r="E74" s="138">
        <v>3683</v>
      </c>
      <c r="F74" s="138">
        <v>3592</v>
      </c>
      <c r="G74" s="138">
        <v>3736</v>
      </c>
    </row>
    <row r="75" spans="1:7" s="35" customFormat="1" ht="15" customHeight="1" x14ac:dyDescent="0.2">
      <c r="C75" s="49"/>
      <c r="D75" s="40"/>
      <c r="E75" s="40"/>
      <c r="F75" s="40"/>
      <c r="G75" s="40"/>
    </row>
  </sheetData>
  <pageMargins left="0.75000000000000011" right="0.75000000000000011" top="1" bottom="1" header="0.5" footer="0.5"/>
  <pageSetup paperSize="9" scale="52" fitToWidth="0" fitToHeight="0" orientation="landscape" horizontalDpi="300" verticalDpi="0" r:id="rId1"/>
  <headerFooter alignWithMargins="0"/>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77396513BA1FD4CA14D6AB97EB90AC2" ma:contentTypeVersion="41" ma:contentTypeDescription="Create a new document." ma:contentTypeScope="" ma:versionID="31be37df10def5302e496ecb088202fa">
  <xsd:schema xmlns:xsd="http://www.w3.org/2001/XMLSchema" xmlns:xs="http://www.w3.org/2001/XMLSchema" xmlns:p="http://schemas.microsoft.com/office/2006/metadata/properties" xmlns:ns2="26e84011-c2fe-4213-95e4-84250e855ae8" xmlns:ns3="d20dc752-e45b-4d1b-85e2-ad89d550b4ce" targetNamespace="http://schemas.microsoft.com/office/2006/metadata/properties" ma:root="true" ma:fieldsID="9423801590183cbf9f22cb6f7daa6515" ns2:_="" ns3:_="">
    <xsd:import namespace="26e84011-c2fe-4213-95e4-84250e855ae8"/>
    <xsd:import namespace="d20dc752-e45b-4d1b-85e2-ad89d550b4ce"/>
    <xsd:element name="properties">
      <xsd:complexType>
        <xsd:sequence>
          <xsd:element name="documentManagement">
            <xsd:complexType>
              <xsd:all>
                <xsd:element ref="ns2:TypeofContent_x0028_Local_x0029_" minOccurs="0"/>
                <xsd:element ref="ns2:DataRequests" minOccurs="0"/>
                <xsd:element ref="ns2:RequestSource" minOccurs="0"/>
                <xsd:element ref="ns2:EditItem" minOccurs="0"/>
                <xsd:element ref="ns2:Preview" minOccurs="0"/>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IndexID"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e84011-c2fe-4213-95e4-84250e855ae8" elementFormDefault="qualified">
    <xsd:import namespace="http://schemas.microsoft.com/office/2006/documentManagement/types"/>
    <xsd:import namespace="http://schemas.microsoft.com/office/infopath/2007/PartnerControls"/>
    <xsd:element name="TypeofContent_x0028_Local_x0029_" ma:index="4" nillable="true" ma:displayName="Type of Content(Local)" ma:internalName="TypeofContent_x0028_Local_x0029_" ma:readOnly="false">
      <xsd:complexType>
        <xsd:complexContent>
          <xsd:extension base="dms:MultiChoice">
            <xsd:sequence>
              <xsd:element name="Value" maxOccurs="unbounded" minOccurs="0" nillable="true">
                <xsd:simpleType>
                  <xsd:restriction base="dms:Choice">
                    <xsd:enumeration value="Data Requests"/>
                    <xsd:enumeration value="Data Responses"/>
                    <xsd:enumeration value="Meeting Minutes"/>
                    <xsd:enumeration value="Raw Data"/>
                    <xsd:enumeration value="Analysis"/>
                    <xsd:enumeration value="Visuals"/>
                    <xsd:enumeration value="Code"/>
                    <xsd:enumeration value="Data Sharing Agreements"/>
                  </xsd:restriction>
                </xsd:simpleType>
              </xsd:element>
            </xsd:sequence>
          </xsd:extension>
        </xsd:complexContent>
      </xsd:complexType>
    </xsd:element>
    <xsd:element name="DataRequests" ma:index="5" nillable="true" ma:displayName="Data Requests" ma:internalName="DataRequests" ma:readOnly="false">
      <xsd:complexType>
        <xsd:complexContent>
          <xsd:extension base="dms:MultiChoice">
            <xsd:sequence>
              <xsd:element name="Value" maxOccurs="unbounded" minOccurs="0" nillable="true">
                <xsd:simpleType>
                  <xsd:restriction base="dms:Choice">
                    <xsd:enumeration value="Internal"/>
                    <xsd:enumeration value="External"/>
                  </xsd:restriction>
                </xsd:simpleType>
              </xsd:element>
            </xsd:sequence>
          </xsd:extension>
        </xsd:complexContent>
      </xsd:complexType>
    </xsd:element>
    <xsd:element name="RequestSource" ma:index="6" nillable="true" ma:displayName="Request Source" ma:format="Dropdown" ma:internalName="RequestSource" ma:readOnly="false">
      <xsd:simpleType>
        <xsd:restriction base="dms:Choice">
          <xsd:enumeration value="Internal"/>
          <xsd:enumeration value="External"/>
        </xsd:restriction>
      </xsd:simpleType>
    </xsd:element>
    <xsd:element name="EditItem" ma:index="7" nillable="true" ma:displayName="Edit Details" ma:format="Hyperlink" ma:hidden="true" ma:internalName="EditItem"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Preview" ma:index="8" nillable="true" ma:displayName="Preview" ma:internalName="Preview" ma:readOnly="false">
      <xsd:simpleType>
        <xsd:restriction base="dms:Unknow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95b7e4bc-7c04-4239-a3c8-056ff7db7bf8"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IndexID" ma:index="19" nillable="true" ma:displayName="IndexID" ma:internalName="IndexID" ma:readOnly="false" ma:percentage="FALSE">
      <xsd:simpleType>
        <xsd:restriction base="dms:Number"/>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0dc752-e45b-4d1b-85e2-ad89d550b4ce"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261400f4-19d0-4ef7-b506-55797531aa1a}" ma:internalName="TaxCatchAll" ma:showField="CatchAllData" ma:web="d20dc752-e45b-4d1b-85e2-ad89d550b4c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ypeofContent_x0028_Local_x0029_ xmlns="26e84011-c2fe-4213-95e4-84250e855ae8" xsi:nil="true"/>
    <TaxCatchAll xmlns="d20dc752-e45b-4d1b-85e2-ad89d550b4ce" xsi:nil="true"/>
    <DataRequests xmlns="26e84011-c2fe-4213-95e4-84250e855ae8" xsi:nil="true"/>
    <IndexID xmlns="26e84011-c2fe-4213-95e4-84250e855ae8" xsi:nil="true"/>
    <EditItem xmlns="26e84011-c2fe-4213-95e4-84250e855ae8">
      <Url xsi:nil="true"/>
      <Description xsi:nil="true"/>
    </EditItem>
    <Preview xmlns="26e84011-c2fe-4213-95e4-84250e855ae8" xsi:nil="true"/>
    <lcf76f155ced4ddcb4097134ff3c332f xmlns="26e84011-c2fe-4213-95e4-84250e855ae8">
      <Terms xmlns="http://schemas.microsoft.com/office/infopath/2007/PartnerControls"/>
    </lcf76f155ced4ddcb4097134ff3c332f>
    <RequestSource xmlns="26e84011-c2fe-4213-95e4-84250e855ae8"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19DC94F-3519-4FB9-9E77-085F17C334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e84011-c2fe-4213-95e4-84250e855ae8"/>
    <ds:schemaRef ds:uri="d20dc752-e45b-4d1b-85e2-ad89d550b4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F895790-F9EE-4F59-9CBD-7B1FAFABDD86}">
  <ds:schemaRefs>
    <ds:schemaRef ds:uri="http://purl.org/dc/terms/"/>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purl.org/dc/dcmitype/"/>
    <ds:schemaRef ds:uri="http://schemas.openxmlformats.org/package/2006/metadata/core-properties"/>
    <ds:schemaRef ds:uri="d20dc752-e45b-4d1b-85e2-ad89d550b4ce"/>
    <ds:schemaRef ds:uri="26e84011-c2fe-4213-95e4-84250e855ae8"/>
    <ds:schemaRef ds:uri="http://www.w3.org/XML/1998/namespace"/>
  </ds:schemaRefs>
</ds:datastoreItem>
</file>

<file path=customXml/itemProps3.xml><?xml version="1.0" encoding="utf-8"?>
<ds:datastoreItem xmlns:ds="http://schemas.openxmlformats.org/officeDocument/2006/customXml" ds:itemID="{A32DA7A8-15AD-4C91-98C6-3AC1407279C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Cover</vt:lpstr>
      <vt:lpstr>Notes</vt:lpstr>
      <vt:lpstr>8.1a and 8.1b</vt:lpstr>
      <vt:lpstr>8.2a and 8.2b</vt:lpstr>
      <vt:lpstr>8.3a and 8.3b</vt:lpstr>
      <vt:lpstr>8.4a</vt:lpstr>
      <vt:lpstr>8.4b</vt:lpstr>
      <vt:lpstr>8.5a</vt:lpstr>
      <vt:lpstr>8.5b</vt:lpstr>
      <vt:lpstr>8.6a</vt:lpstr>
      <vt:lpstr>8.6b</vt:lpstr>
      <vt:lpstr>8.7a</vt:lpstr>
      <vt:lpstr>8.7b</vt:lpstr>
      <vt:lpstr>8.8</vt:lpstr>
      <vt:lpstr>8.9a</vt:lpstr>
      <vt:lpstr>8.9b</vt:lpstr>
      <vt:lpstr>8.10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Strevens, Chris (YJB)</dc:creator>
  <cp:keywords/>
  <dc:description/>
  <cp:lastModifiedBy>Kennedy, Stephen (YJB)</cp:lastModifiedBy>
  <cp:revision/>
  <dcterms:created xsi:type="dcterms:W3CDTF">2018-01-23T18:16:29Z</dcterms:created>
  <dcterms:modified xsi:type="dcterms:W3CDTF">2026-01-28T13:08:48Z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0x010100777396513BA1FD4CA14D6AB97EB90AC2</vt:lpwstr>
  </property>
  <property fmtid="{D5CDD505-2E9C-101B-9397-08002B2CF9AE}" pid="3" name="MediaServiceImageTags">
    <vt:lpwstr/>
  </property>
  <property fmtid="{D5CDD505-2E9C-101B-9397-08002B2CF9AE}" pid="4" name="_ExtendedDescription">
    <vt:lpwstr/>
  </property>
</Properties>
</file>